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1" r:id="rId1"/>
    <sheet name="河坝镇" sheetId="6" r:id="rId2"/>
    <sheet name="北洲子镇" sheetId="3" r:id="rId3"/>
    <sheet name="金盆镇" sheetId="4" r:id="rId4"/>
    <sheet name="千山红镇" sheetId="5" r:id="rId5"/>
  </sheets>
  <definedNames>
    <definedName name="_xlnm._FilterDatabase" localSheetId="2" hidden="1">北洲子镇!$A$1:$M$12</definedName>
    <definedName name="_xlnm._FilterDatabase" localSheetId="3" hidden="1">金盆镇!$A$1:$L$16</definedName>
    <definedName name="_xlnm._FilterDatabase" localSheetId="1" hidden="1">河坝镇!#REF!</definedName>
    <definedName name="_xlnm._FilterDatabase" localSheetId="4" hidden="1">千山红镇!#REF!</definedName>
    <definedName name="_xlnm.Print_Titles" localSheetId="4">千山红镇!$1:$3</definedName>
    <definedName name="_xlnm.Print_Titles" localSheetId="3">金盆镇!$1:$2</definedName>
    <definedName name="_xlnm.Print_Titles" localSheetId="1">河坝镇!#REF!</definedName>
    <definedName name="_xlnm.Print_Titles" localSheetId="2">北洲子镇!#REF!</definedName>
    <definedName name="_xlnm.Print_Area" localSheetId="1">河坝镇!#REF!</definedName>
    <definedName name="_xlnm.Print_Area" localSheetId="2">北洲子镇!$A$1:$M$11</definedName>
    <definedName name="_xlnm.Print_Area" localSheetId="0">汇总表!$A$1:$E$20</definedName>
  </definedNames>
  <calcPr calcId="144525"/>
</workbook>
</file>

<file path=xl/sharedStrings.xml><?xml version="1.0" encoding="utf-8"?>
<sst xmlns="http://schemas.openxmlformats.org/spreadsheetml/2006/main" count="383" uniqueCount="195">
  <si>
    <t>大通湖区2023年3月临时救助发放汇总表</t>
  </si>
  <si>
    <t xml:space="preserve">                                           2023/3/20                           单位：人次、元</t>
  </si>
  <si>
    <t>序号</t>
  </si>
  <si>
    <t>单   位</t>
  </si>
  <si>
    <t>救助类型</t>
  </si>
  <si>
    <t xml:space="preserve">救助人次                      </t>
  </si>
  <si>
    <t xml:space="preserve">救助金额                       </t>
  </si>
  <si>
    <t>河坝镇</t>
  </si>
  <si>
    <t>急难型</t>
  </si>
  <si>
    <t>支出型</t>
  </si>
  <si>
    <t>小计</t>
  </si>
  <si>
    <t>北洲子镇</t>
  </si>
  <si>
    <t>金盆镇</t>
  </si>
  <si>
    <t>千山红镇</t>
  </si>
  <si>
    <t>·</t>
  </si>
  <si>
    <t>合计</t>
  </si>
  <si>
    <t xml:space="preserve">主管领导：                                                             </t>
  </si>
  <si>
    <t>民政分管领导：</t>
  </si>
  <si>
    <t>社保分管领导：</t>
  </si>
  <si>
    <t>医保分管领导：</t>
  </si>
  <si>
    <t>残联分管领导：</t>
  </si>
  <si>
    <t>股室负责人：</t>
  </si>
  <si>
    <t>填表：刘阳</t>
  </si>
  <si>
    <t xml:space="preserve">                                                                 </t>
  </si>
  <si>
    <t>大通湖区河坝镇2023年3月份临时救助花名册</t>
  </si>
  <si>
    <t>持卡人      姓  名</t>
  </si>
  <si>
    <t>救助对象</t>
  </si>
  <si>
    <t>家庭住址</t>
  </si>
  <si>
    <t>类别</t>
  </si>
  <si>
    <t>患病种类或救助原因</t>
  </si>
  <si>
    <t>收入情况</t>
  </si>
  <si>
    <t>类型</t>
  </si>
  <si>
    <t>个人损失</t>
  </si>
  <si>
    <t>困难月份</t>
  </si>
  <si>
    <t>救助金额</t>
  </si>
  <si>
    <t>董国雄</t>
  </si>
  <si>
    <t>老河口村一组</t>
  </si>
  <si>
    <t>困难户</t>
  </si>
  <si>
    <t>一家四口人，两个小孩读书，妻子在家务农，户主腰椎盘突出，去年1月份起卧病在床，丧失劳动能力，无其他收入来源</t>
  </si>
  <si>
    <t>全靠妻子在家种十多亩面积维持生活，加地力补贴，无其他收入来源</t>
  </si>
  <si>
    <t>朱艳</t>
  </si>
  <si>
    <t>三财垸村五组</t>
  </si>
  <si>
    <t>患有肺结核，花费一万多。</t>
  </si>
  <si>
    <t>丈夫长沙务工，每月工资五六千</t>
  </si>
  <si>
    <t>周庆国</t>
  </si>
  <si>
    <t>三财垸村二组</t>
  </si>
  <si>
    <t>再婚家庭，住在株洲，有个儿子在读书，是女方的，人患有肝癌，还需要后续治疗，已丧失劳动能力，妻子打零工</t>
  </si>
  <si>
    <t>本人无劳动能力，无收入来源，仅依靠妻子打零工</t>
  </si>
  <si>
    <t>黄纯</t>
  </si>
  <si>
    <t>因吸毒服刑20余年，出狱后因糖尿病并发症双脚溃烂，无法外出务工，没有收入，只能依靠父母</t>
  </si>
  <si>
    <t>本人无收入，依靠父母的退休工资，父母退休工资合计五千多元每月</t>
  </si>
  <si>
    <t>北洲子镇2023年3月份临时救助花名册</t>
  </si>
  <si>
    <t>单位：北洲子镇社会事务办</t>
  </si>
  <si>
    <t>2023.3</t>
  </si>
  <si>
    <t>关系</t>
  </si>
  <si>
    <t>收入状况</t>
  </si>
  <si>
    <t>备注</t>
  </si>
  <si>
    <t>田运红</t>
  </si>
  <si>
    <t>夫妻</t>
  </si>
  <si>
    <t>廖罗桥</t>
  </si>
  <si>
    <t>宏发社区</t>
  </si>
  <si>
    <t>膀胱癌住院治疗</t>
  </si>
  <si>
    <t>廖罗桥每月退休工资4027，妻子未到退休年龄，在家休养没有就业，儿子已婚每年赡养费1000元左右</t>
  </si>
  <si>
    <t>余芝枚</t>
  </si>
  <si>
    <t>龙功浩</t>
  </si>
  <si>
    <t>向阳村</t>
  </si>
  <si>
    <t>中风住院治疗</t>
  </si>
  <si>
    <t>农业收入每年4384元，妻子余芝枚每月退休工资2850元，女儿外嫁赡养费每月300元</t>
  </si>
  <si>
    <t>严兴桂</t>
  </si>
  <si>
    <t>本人</t>
  </si>
  <si>
    <t>脱贫户</t>
  </si>
  <si>
    <t>前纵膈肿瘤、心肌梗死等</t>
  </si>
  <si>
    <t>农业收入每年3663元，严兴桂每月退休工资1576元，丈夫藤正华每月退休工资1065元，儿子听力三级残疾，</t>
  </si>
  <si>
    <t>丁红</t>
  </si>
  <si>
    <t>向东村</t>
  </si>
  <si>
    <t>冠状动脉粥样硬化性心脏病、高血压</t>
  </si>
  <si>
    <t>丁红无劳动能力，妻子务农收入一年11700元左右，女儿打工收入每年24000元左右</t>
  </si>
  <si>
    <t>张毅祥</t>
  </si>
  <si>
    <t>易爱香</t>
  </si>
  <si>
    <t>肺癌住院治疗</t>
  </si>
  <si>
    <t>易爱香每月退休工资2605元，丈夫张毅祥每月退休工资2489元，农业收入一年2180元左右，大儿子张斌是智力二级残疾一直靠父母抚养，小儿子已婚每年赡养费1000元左右</t>
  </si>
  <si>
    <t>卿松秀</t>
  </si>
  <si>
    <t>继发性肺结核</t>
  </si>
  <si>
    <t>卿松秀无劳动能力，丈夫务农每年收入5000元左右，打零工一年5000元，儿子当兵，女儿已婚每年赡养费1000元左右</t>
  </si>
  <si>
    <t>刘满莲</t>
  </si>
  <si>
    <t>母子</t>
  </si>
  <si>
    <t>曾昭武</t>
  </si>
  <si>
    <t>儿子3岁患黏膜皮肤淋巴结综合征、肝损伤（重度）、急性阑尾炎、新冠病毒感染住院治疗</t>
  </si>
  <si>
    <t>曾昭武农业收入每年2310元左右，打工收入每年3万元左右，妻子因癌症去世，女儿上小学、儿子读幼儿园，母亲刘满莲帮忙照顾。</t>
  </si>
  <si>
    <t>益阳市大通湖区金盆镇2023年3月临时救助花名册</t>
  </si>
  <si>
    <t>救助金额（元）</t>
  </si>
  <si>
    <t>救助对象与打卡人关系</t>
  </si>
  <si>
    <t>刘国伏</t>
  </si>
  <si>
    <t>大东口村</t>
  </si>
  <si>
    <t>困难家庭</t>
  </si>
  <si>
    <t>患膀胱恶性肿瘤、前列腺增生、左肾囊肿、脂肪肝、左侧输尿管DJ管留置术后，后续放化疗治疗</t>
  </si>
  <si>
    <t>夫妻两退休金3200元每月、两女儿已外嫁</t>
  </si>
  <si>
    <t>宋剑英</t>
  </si>
  <si>
    <t>患宫颈鳞癌锥切术后、人乳头瘤病毒感染，儿子大学在读</t>
  </si>
  <si>
    <t>土地9.9亩流转金6000元、丈夫在金盆邮政邮递员1680元每月</t>
  </si>
  <si>
    <t>舒兴祥</t>
  </si>
  <si>
    <t>患复发性髌骨脱位、左下肢支具外固定、后续功能康复训练、初中在读</t>
  </si>
  <si>
    <t>父母无稳定职业、开店由于各方面原因生意不好</t>
  </si>
  <si>
    <t>父女</t>
  </si>
  <si>
    <t>朱三纯</t>
  </si>
  <si>
    <t>患肺癌、右上肺叶切除术后</t>
  </si>
  <si>
    <t>无退休金、土地2.6亩流转、丈夫在家打零工500元每月，儿子已结婚在长沙务工</t>
  </si>
  <si>
    <t>扶贫卡</t>
  </si>
  <si>
    <t>刘志平</t>
  </si>
  <si>
    <t>增福村</t>
  </si>
  <si>
    <t>患帕金森综合症长期药物治疗、生活不能自理</t>
  </si>
  <si>
    <t>本人已退休1400元每月、丈夫在家照顾妻子生活起居、务农年收入5000元。</t>
  </si>
  <si>
    <t>简光元</t>
  </si>
  <si>
    <t>患肝硬化伴食管胃底静脉曲张、乙肝后硬化、右肺结节、重度贫血，儿子简小龙患肝硬化伴食管胃底静脉曲张破裂出血、乙肝肝硬化、双肺肺炎、肝占位病变等</t>
  </si>
  <si>
    <t>本人无退休金、儿子患病在家治疗，土地流转金3120元，老公在外务工4000元每月</t>
  </si>
  <si>
    <t>郭军辉</t>
  </si>
  <si>
    <t>患脑栓塞后遗症、糖尿病并发症肾功能不全、高危高血压等现已瘫痪生活不能自理</t>
  </si>
  <si>
    <t>本人无退休金、土地流转金2340元，老公在家照顾不能打工、儿子未婚在外务工4000元一月</t>
  </si>
  <si>
    <t>张金和</t>
  </si>
  <si>
    <t>南京湖村</t>
  </si>
  <si>
    <t>患冠状动脉粥样硬化性心脏病、恶性性心肌梗死、心功能III级、高血压极高危组、2型糖尿病等多次住院</t>
  </si>
  <si>
    <t>妻子农业职工退休1600元每月、3.4亩基本农田收入</t>
  </si>
  <si>
    <t>龙凤姣</t>
  </si>
  <si>
    <t>王家坝村</t>
  </si>
  <si>
    <t>患CD5阳性弥漫大B细胞淋巴瘤化疗后IIA期、慢性乙型病毒性肝炎、胆囊切除术后、子宫肌瘤等长期住院治疗</t>
  </si>
  <si>
    <t>丧偶、退休金1600元每月、儿子在外务工</t>
  </si>
  <si>
    <t>龚吉军</t>
  </si>
  <si>
    <t>低保户</t>
  </si>
  <si>
    <t>患尿毒症、慢性肾病、肾性贫血、肾性高血压等、离异、两女儿在读</t>
  </si>
  <si>
    <t>土地8.1亩靠父母耕种</t>
  </si>
  <si>
    <t>唐海生</t>
  </si>
  <si>
    <t>患原发性肝癌、乙型病毒性肝硬化、慢性乙型病毒性肝炎、支气管炎</t>
  </si>
  <si>
    <t>鱼池面积14.8亩自家养殖、儿子在外打工2500元每月、女儿已出嫁</t>
  </si>
  <si>
    <t>刘国良</t>
  </si>
  <si>
    <t>患结肠肝曲恶性肿瘤、乙状结肠恶性肿瘤术后、肝囊肿、支气管疾病、双肺结节、胆囊切除术后等</t>
  </si>
  <si>
    <t>两夫妻每月退休金3200元</t>
  </si>
  <si>
    <t>李国民</t>
  </si>
  <si>
    <t>敬老院</t>
  </si>
  <si>
    <t>特困户</t>
  </si>
  <si>
    <t>2022年12月26日 李国民、李四喜、程光烈、卜乐金4个人因感染新冠肺炎在北洲子镇医院集中救治个人自付费用及生活费</t>
  </si>
  <si>
    <t>集中供养特困李国民、李四喜、程光烈、卜乐金报销医保后个人自付医药费196.8元，4人隔离期间生活费1711元，车费150元，共计2057.8元</t>
  </si>
  <si>
    <t>益阳市大通湖区千山红镇2023年3月临时救助花名册</t>
  </si>
  <si>
    <t>单位盖章：</t>
  </si>
  <si>
    <t>救助身份证号码</t>
  </si>
  <si>
    <t>田建安</t>
  </si>
  <si>
    <t>北汀社区</t>
  </si>
  <si>
    <t>其他家庭</t>
  </si>
  <si>
    <t>因妻子患有淋巴癌，花费40余万元导致负债累累，年近60岁，上有老母亲，全靠打零工维持生计，实在无力偿还巨额债务，家庭生活十分困难。</t>
  </si>
  <si>
    <t>打零工，200元/天</t>
  </si>
  <si>
    <t>陈益强</t>
  </si>
  <si>
    <t>因患有肝S8肿瘤、肝硬化、慢性乙型病毒性肝炎，需长期治疗</t>
  </si>
  <si>
    <t>本人退休金4071.13元/月</t>
  </si>
  <si>
    <t>胡环</t>
  </si>
  <si>
    <t>因患有右卵交界性浆液性肿瘤、低钾血症等多种疾病，父母身体不好，生活十分困难</t>
  </si>
  <si>
    <t>胡环未婚未孕，单身，患癌，无劳动能力，无收入，其中有张45200的票据因前年未交医保无法报销</t>
  </si>
  <si>
    <t>熊志文</t>
  </si>
  <si>
    <t>因患有原发性支气管肺癌、右中肺腺瘤，术后需服用靶向药</t>
  </si>
  <si>
    <t>本人退休金2919.49元/月</t>
  </si>
  <si>
    <t>李少春</t>
  </si>
  <si>
    <t>因患有尿素症、糖尿病、高危高血压3级、肺结核等多种疾病，现需要长期透析</t>
  </si>
  <si>
    <t>妻子医院职工退休</t>
  </si>
  <si>
    <t>孙友香</t>
  </si>
  <si>
    <t>因患有冠心病，持续性房颤、高危高血压、动脉粥样硬化、双肾肺炎等疾病，需长期服药</t>
  </si>
  <si>
    <t>本人退休金2315.53元/月</t>
  </si>
  <si>
    <t>宋友莲</t>
  </si>
  <si>
    <t>因患有乳腺癌，配偶也因胃癌去世，需长期化疗</t>
  </si>
  <si>
    <t>退休金3031.99元/月</t>
  </si>
  <si>
    <t>熊华琴</t>
  </si>
  <si>
    <t>大西湖村</t>
  </si>
  <si>
    <t>建档立卡脱贫户</t>
  </si>
  <si>
    <t>因患有侵蚀性葡萄胎III，需要化疗，导致生活困难</t>
  </si>
  <si>
    <t>7.6亩流转*800元/亩</t>
  </si>
  <si>
    <t>王清翠</t>
  </si>
  <si>
    <t>因患有脾囊肿、脂肪肝、支气管炎，老公患有慢性病，导致家庭生活困难。</t>
  </si>
  <si>
    <t xml:space="preserve"> 7.6亩面积流转*800元/亩=6080元/年</t>
  </si>
  <si>
    <t>袁公明</t>
  </si>
  <si>
    <t>何俊秀</t>
  </si>
  <si>
    <t>因患有胃角巨大溃疡，2型糖尿病周围血管病变及多个并发症、桥本氏病等诸多疾病，老伴也年老体弱，且都无退休工资，导致生活困难。</t>
  </si>
  <si>
    <t xml:space="preserve"> 新农保1300元/年，丈夫村里收垃圾18000元/年，面积7.6亩*800元/亩=6080元</t>
  </si>
  <si>
    <t>熊朝书</t>
  </si>
  <si>
    <t>因患有腹腔肿瘤，导致生活非常困难。</t>
  </si>
  <si>
    <t>9亩面积自己养龙虾</t>
  </si>
  <si>
    <t>王爱云</t>
  </si>
  <si>
    <t>因患有胃癌，且老公残疾，无劳动能力，导致生活非常困难。</t>
  </si>
  <si>
    <t>低保480元/月*12月=5760元</t>
  </si>
  <si>
    <t>刘小康</t>
  </si>
  <si>
    <t>因患有肺结核，导致生活非常困难。</t>
  </si>
  <si>
    <t>9.4亩面积自己养殖龙虾</t>
  </si>
  <si>
    <t>秦材芝</t>
  </si>
  <si>
    <t>因患有艾滋病，无劳动能力。导致生活非常困难。</t>
  </si>
  <si>
    <t>14亩面积（包括子女面积）流转*750=10500元</t>
  </si>
  <si>
    <t>万正科</t>
  </si>
  <si>
    <t>因患有肺癌，导致生活困难。</t>
  </si>
  <si>
    <t>退休金2490.58元/月</t>
  </si>
  <si>
    <t>分管领导：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</si>
</sst>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2"/>
      <color theme="1"/>
      <name val="宋体"/>
      <charset val="134"/>
      <scheme val="minor"/>
    </font>
    <font>
      <sz val="10"/>
      <color theme="1"/>
      <name val="宋体"/>
      <charset val="134"/>
      <scheme val="minor"/>
    </font>
    <font>
      <sz val="9"/>
      <color theme="1"/>
      <name val="宋体"/>
      <charset val="134"/>
      <scheme val="minor"/>
    </font>
    <font>
      <sz val="8"/>
      <color theme="1"/>
      <name val="宋体"/>
      <charset val="134"/>
      <scheme val="minor"/>
    </font>
    <font>
      <sz val="12"/>
      <color theme="1"/>
      <name val="宋体"/>
      <charset val="134"/>
    </font>
    <font>
      <b/>
      <sz val="18"/>
      <color rgb="FF000000"/>
      <name val="宋体"/>
      <charset val="134"/>
    </font>
    <font>
      <b/>
      <sz val="18"/>
      <color indexed="8"/>
      <name val="宋体"/>
      <charset val="134"/>
    </font>
    <font>
      <b/>
      <sz val="9"/>
      <color indexed="8"/>
      <name val="宋体"/>
      <charset val="134"/>
    </font>
    <font>
      <b/>
      <sz val="8"/>
      <color indexed="8"/>
      <name val="宋体"/>
      <charset val="134"/>
    </font>
    <font>
      <b/>
      <sz val="12"/>
      <color indexed="8"/>
      <name val="宋体"/>
      <charset val="134"/>
    </font>
    <font>
      <sz val="9"/>
      <color indexed="8"/>
      <name val="宋体"/>
      <charset val="134"/>
    </font>
    <font>
      <sz val="9"/>
      <color theme="1"/>
      <name val="宋体"/>
      <charset val="134"/>
      <scheme val="major"/>
    </font>
    <font>
      <sz val="9"/>
      <color indexed="8"/>
      <name val="宋体"/>
      <charset val="134"/>
      <scheme val="major"/>
    </font>
    <font>
      <sz val="9"/>
      <color rgb="FF000000"/>
      <name val="宋体"/>
      <charset val="134"/>
      <scheme val="major"/>
    </font>
    <font>
      <sz val="9"/>
      <name val="宋体"/>
      <charset val="134"/>
      <scheme val="major"/>
    </font>
    <font>
      <sz val="9"/>
      <name val="宋体"/>
      <charset val="134"/>
    </font>
    <font>
      <b/>
      <sz val="9"/>
      <color theme="1"/>
      <name val="宋体"/>
      <charset val="134"/>
    </font>
    <font>
      <b/>
      <sz val="12"/>
      <color theme="1"/>
      <name val="宋体"/>
      <charset val="134"/>
    </font>
    <font>
      <sz val="10"/>
      <color theme="1"/>
      <name val="宋体"/>
      <charset val="134"/>
      <scheme val="major"/>
    </font>
    <font>
      <sz val="10"/>
      <color theme="1"/>
      <name val="宋体"/>
      <charset val="134"/>
    </font>
    <font>
      <sz val="12"/>
      <name val="宋体"/>
      <charset val="134"/>
    </font>
    <font>
      <b/>
      <sz val="12"/>
      <name val="宋体"/>
      <charset val="134"/>
    </font>
    <font>
      <b/>
      <sz val="20"/>
      <color indexed="8"/>
      <name val="宋体"/>
      <charset val="134"/>
    </font>
    <font>
      <b/>
      <sz val="10"/>
      <name val="宋体"/>
      <charset val="134"/>
    </font>
    <font>
      <sz val="10"/>
      <name val="宋体"/>
      <charset val="134"/>
    </font>
    <font>
      <b/>
      <sz val="16"/>
      <color indexed="8"/>
      <name val="宋体"/>
      <charset val="134"/>
    </font>
    <font>
      <sz val="9"/>
      <color theme="1"/>
      <name val="宋体"/>
      <charset val="134"/>
    </font>
    <font>
      <b/>
      <sz val="18"/>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9" borderId="11"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2" applyNumberFormat="0" applyFill="0" applyAlignment="0" applyProtection="0">
      <alignment vertical="center"/>
    </xf>
    <xf numFmtId="0" fontId="41" fillId="0" borderId="12" applyNumberFormat="0" applyFill="0" applyAlignment="0" applyProtection="0">
      <alignment vertical="center"/>
    </xf>
    <xf numFmtId="0" fontId="33" fillId="11" borderId="0" applyNumberFormat="0" applyBorder="0" applyAlignment="0" applyProtection="0">
      <alignment vertical="center"/>
    </xf>
    <xf numFmtId="0" fontId="36" fillId="0" borderId="13" applyNumberFormat="0" applyFill="0" applyAlignment="0" applyProtection="0">
      <alignment vertical="center"/>
    </xf>
    <xf numFmtId="0" fontId="33" fillId="12" borderId="0" applyNumberFormat="0" applyBorder="0" applyAlignment="0" applyProtection="0">
      <alignment vertical="center"/>
    </xf>
    <xf numFmtId="0" fontId="42" fillId="13" borderId="14" applyNumberFormat="0" applyAlignment="0" applyProtection="0">
      <alignment vertical="center"/>
    </xf>
    <xf numFmtId="0" fontId="43" fillId="13" borderId="10" applyNumberFormat="0" applyAlignment="0" applyProtection="0">
      <alignment vertical="center"/>
    </xf>
    <xf numFmtId="0" fontId="44" fillId="14" borderId="15"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16" applyNumberFormat="0" applyFill="0" applyAlignment="0" applyProtection="0">
      <alignment vertical="center"/>
    </xf>
    <xf numFmtId="0" fontId="46" fillId="0" borderId="17"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49" fillId="0" borderId="0"/>
  </cellStyleXfs>
  <cellXfs count="10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NumberFormat="1" applyFont="1">
      <alignment vertical="center"/>
    </xf>
    <xf numFmtId="0" fontId="3" fillId="0" borderId="0" xfId="0" applyFont="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10" fillId="0" borderId="0" xfId="0" applyNumberFormat="1"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0" fillId="0" borderId="0" xfId="0" applyAlignment="1">
      <alignment horizontal="center" vertical="center"/>
    </xf>
    <xf numFmtId="0" fontId="8" fillId="0" borderId="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58" fontId="2" fillId="0" borderId="0" xfId="0" applyNumberFormat="1"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NumberFormat="1" applyFont="1" applyBorder="1">
      <alignment vertical="center"/>
    </xf>
    <xf numFmtId="49" fontId="19" fillId="2" borderId="0" xfId="0" applyNumberFormat="1" applyFont="1" applyFill="1" applyBorder="1" applyAlignment="1" applyProtection="1">
      <alignment horizontal="center" vertical="center"/>
    </xf>
    <xf numFmtId="0" fontId="20" fillId="0" borderId="0" xfId="0" applyFont="1" applyFill="1" applyBorder="1" applyAlignment="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3" fillId="0" borderId="0" xfId="0" applyFont="1" applyFill="1" applyAlignment="1" applyProtection="1">
      <alignment horizontal="center" vertical="center"/>
    </xf>
    <xf numFmtId="49" fontId="24" fillId="0" borderId="7"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left" vertical="center" wrapText="1"/>
    </xf>
    <xf numFmtId="0" fontId="25" fillId="0" borderId="7" xfId="0" applyFont="1" applyFill="1" applyBorder="1" applyAlignment="1" applyProtection="1">
      <alignment vertical="center" wrapText="1"/>
    </xf>
    <xf numFmtId="0" fontId="25" fillId="0" borderId="7"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2" fillId="0" borderId="1" xfId="0" applyFont="1" applyFill="1" applyBorder="1" applyAlignment="1" applyProtection="1">
      <alignment vertical="center" wrapText="1"/>
    </xf>
    <xf numFmtId="0" fontId="0" fillId="0" borderId="0" xfId="0" applyFill="1" applyAlignment="1">
      <alignment vertical="center"/>
    </xf>
    <xf numFmtId="0" fontId="16" fillId="0" borderId="7" xfId="0" applyFont="1" applyFill="1" applyBorder="1" applyAlignment="1" applyProtection="1">
      <alignment horizontal="center" vertical="center" wrapText="1"/>
    </xf>
    <xf numFmtId="49" fontId="25" fillId="0" borderId="0"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0" fillId="0" borderId="0" xfId="0" applyFill="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xf>
    <xf numFmtId="49" fontId="16" fillId="0" borderId="1" xfId="49" applyNumberFormat="1" applyFont="1" applyFill="1" applyBorder="1" applyAlignment="1">
      <alignment horizontal="center" vertical="center" wrapText="1" shrinkToFit="1"/>
    </xf>
    <xf numFmtId="0" fontId="27"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31" fontId="29" fillId="0" borderId="0" xfId="0" applyNumberFormat="1" applyFont="1" applyFill="1" applyAlignment="1">
      <alignment horizontal="left" vertical="center" wrapText="1"/>
    </xf>
    <xf numFmtId="0" fontId="28" fillId="0" borderId="0" xfId="0" applyFont="1" applyFill="1" applyBorder="1" applyAlignment="1">
      <alignment horizontal="center" vertical="center" wrapText="1"/>
    </xf>
    <xf numFmtId="0" fontId="21" fillId="0" borderId="1"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D23" sqref="D23"/>
    </sheetView>
  </sheetViews>
  <sheetFormatPr defaultColWidth="9" defaultRowHeight="14.25" outlineLevelCol="6"/>
  <cols>
    <col min="1" max="1" width="9.125" style="49" customWidth="1"/>
    <col min="2" max="2" width="15.125" style="49" customWidth="1"/>
    <col min="3" max="3" width="34.125" style="49" customWidth="1"/>
    <col min="4" max="4" width="31.25" style="49" customWidth="1"/>
    <col min="5" max="5" width="30.625" style="49" customWidth="1"/>
    <col min="6" max="6" width="2.5" style="49" customWidth="1"/>
    <col min="7" max="7" width="9" style="49" customWidth="1"/>
    <col min="8" max="16384" width="9" style="49"/>
  </cols>
  <sheetData>
    <row r="1" s="49" customFormat="1" ht="35.25" customHeight="1" spans="1:5">
      <c r="A1" s="96" t="s">
        <v>0</v>
      </c>
      <c r="B1" s="96"/>
      <c r="C1" s="96"/>
      <c r="D1" s="96"/>
      <c r="E1" s="96"/>
    </row>
    <row r="2" s="49" customFormat="1" ht="33.75" customHeight="1" spans="1:7">
      <c r="A2" s="97" t="s">
        <v>1</v>
      </c>
      <c r="B2" s="97"/>
      <c r="C2" s="97"/>
      <c r="D2" s="97"/>
      <c r="E2" s="97"/>
      <c r="F2" s="98"/>
      <c r="G2" s="98"/>
    </row>
    <row r="3" s="49" customFormat="1" ht="28" customHeight="1" spans="1:5">
      <c r="A3" s="99" t="s">
        <v>2</v>
      </c>
      <c r="B3" s="99" t="s">
        <v>3</v>
      </c>
      <c r="C3" s="99" t="s">
        <v>4</v>
      </c>
      <c r="D3" s="99" t="s">
        <v>5</v>
      </c>
      <c r="E3" s="99" t="s">
        <v>6</v>
      </c>
    </row>
    <row r="4" s="49" customFormat="1" ht="22" customHeight="1" spans="1:5">
      <c r="A4" s="100">
        <v>1</v>
      </c>
      <c r="B4" s="100" t="s">
        <v>7</v>
      </c>
      <c r="C4" s="99" t="s">
        <v>8</v>
      </c>
      <c r="D4" s="99">
        <v>1</v>
      </c>
      <c r="E4" s="99">
        <v>2000</v>
      </c>
    </row>
    <row r="5" s="49" customFormat="1" ht="22" customHeight="1" spans="1:5">
      <c r="A5" s="101"/>
      <c r="B5" s="101"/>
      <c r="C5" s="99" t="s">
        <v>9</v>
      </c>
      <c r="D5" s="99">
        <v>3</v>
      </c>
      <c r="E5" s="99">
        <v>3000</v>
      </c>
    </row>
    <row r="6" s="49" customFormat="1" ht="22" customHeight="1" spans="1:5">
      <c r="A6" s="101"/>
      <c r="B6" s="101"/>
      <c r="C6" s="102" t="s">
        <v>10</v>
      </c>
      <c r="D6" s="102">
        <f>SUM(D4:D5)</f>
        <v>4</v>
      </c>
      <c r="E6" s="102">
        <f>E4+E5</f>
        <v>5000</v>
      </c>
    </row>
    <row r="7" s="49" customFormat="1" ht="22" customHeight="1" spans="1:5">
      <c r="A7" s="100">
        <v>2</v>
      </c>
      <c r="B7" s="100" t="s">
        <v>11</v>
      </c>
      <c r="C7" s="99" t="s">
        <v>8</v>
      </c>
      <c r="D7" s="99">
        <v>1</v>
      </c>
      <c r="E7" s="99">
        <v>3000</v>
      </c>
    </row>
    <row r="8" s="49" customFormat="1" ht="22" customHeight="1" spans="1:5">
      <c r="A8" s="101"/>
      <c r="B8" s="101"/>
      <c r="C8" s="99" t="s">
        <v>9</v>
      </c>
      <c r="D8" s="99">
        <v>6</v>
      </c>
      <c r="E8" s="99">
        <v>7500</v>
      </c>
    </row>
    <row r="9" s="49" customFormat="1" ht="22" customHeight="1" spans="1:5">
      <c r="A9" s="101"/>
      <c r="B9" s="101"/>
      <c r="C9" s="102" t="s">
        <v>10</v>
      </c>
      <c r="D9" s="103">
        <f>D7+D8</f>
        <v>7</v>
      </c>
      <c r="E9" s="103">
        <f>E7+E8</f>
        <v>10500</v>
      </c>
    </row>
    <row r="10" s="49" customFormat="1" ht="22" customHeight="1" spans="1:5">
      <c r="A10" s="100">
        <v>3</v>
      </c>
      <c r="B10" s="100" t="s">
        <v>12</v>
      </c>
      <c r="C10" s="99" t="s">
        <v>8</v>
      </c>
      <c r="D10" s="99">
        <v>2</v>
      </c>
      <c r="E10" s="99">
        <v>8000</v>
      </c>
    </row>
    <row r="11" s="49" customFormat="1" ht="22" customHeight="1" spans="1:5">
      <c r="A11" s="101"/>
      <c r="B11" s="101"/>
      <c r="C11" s="99" t="s">
        <v>9</v>
      </c>
      <c r="D11" s="99">
        <v>11</v>
      </c>
      <c r="E11" s="99">
        <v>18500</v>
      </c>
    </row>
    <row r="12" s="49" customFormat="1" ht="22" customHeight="1" spans="1:5">
      <c r="A12" s="101"/>
      <c r="B12" s="101"/>
      <c r="C12" s="102" t="s">
        <v>10</v>
      </c>
      <c r="D12" s="102">
        <f>SUM(D10:D11)</f>
        <v>13</v>
      </c>
      <c r="E12" s="102">
        <f>SUM(E10:E11)</f>
        <v>26500</v>
      </c>
    </row>
    <row r="13" s="49" customFormat="1" ht="22" customHeight="1" spans="1:5">
      <c r="A13" s="99">
        <v>3</v>
      </c>
      <c r="B13" s="99" t="s">
        <v>13</v>
      </c>
      <c r="C13" s="99" t="s">
        <v>8</v>
      </c>
      <c r="D13" s="99">
        <v>0</v>
      </c>
      <c r="E13" s="99">
        <v>0</v>
      </c>
    </row>
    <row r="14" s="49" customFormat="1" ht="22" customHeight="1" spans="1:7">
      <c r="A14" s="99"/>
      <c r="B14" s="99"/>
      <c r="C14" s="99" t="s">
        <v>9</v>
      </c>
      <c r="D14" s="99">
        <v>15</v>
      </c>
      <c r="E14" s="99">
        <v>14500</v>
      </c>
      <c r="G14" s="49" t="s">
        <v>14</v>
      </c>
    </row>
    <row r="15" s="49" customFormat="1" ht="22" customHeight="1" spans="1:5">
      <c r="A15" s="99"/>
      <c r="B15" s="99"/>
      <c r="C15" s="102" t="s">
        <v>10</v>
      </c>
      <c r="D15" s="103">
        <f>D13+D14</f>
        <v>15</v>
      </c>
      <c r="E15" s="102">
        <f>SUM(E13:E14)</f>
        <v>14500</v>
      </c>
    </row>
    <row r="16" s="49" customFormat="1" ht="22" customHeight="1" spans="1:5">
      <c r="A16" s="104"/>
      <c r="B16" s="99" t="s">
        <v>15</v>
      </c>
      <c r="C16" s="102"/>
      <c r="D16" s="102">
        <f>D6+D9+D12+D15</f>
        <v>39</v>
      </c>
      <c r="E16" s="102">
        <f>E6+E9+E12+E15</f>
        <v>56500</v>
      </c>
    </row>
    <row r="17" s="49" customFormat="1" ht="56" customHeight="1" spans="1:5">
      <c r="A17" s="105" t="s">
        <v>16</v>
      </c>
      <c r="C17" s="49" t="s">
        <v>17</v>
      </c>
      <c r="D17" s="49" t="s">
        <v>18</v>
      </c>
      <c r="E17" s="49" t="s">
        <v>19</v>
      </c>
    </row>
    <row r="18" s="49" customFormat="1" ht="46" customHeight="1" spans="3:5">
      <c r="C18" s="106" t="s">
        <v>20</v>
      </c>
      <c r="D18" s="49" t="s">
        <v>21</v>
      </c>
      <c r="E18" s="49" t="s">
        <v>22</v>
      </c>
    </row>
    <row r="19" s="49" customFormat="1" ht="19" customHeight="1" spans="1:5">
      <c r="A19" s="106" t="s">
        <v>23</v>
      </c>
      <c r="B19" s="106"/>
      <c r="D19" s="106"/>
      <c r="E19" s="106"/>
    </row>
    <row r="20" s="49" customFormat="1" ht="19" customHeight="1" spans="1:5">
      <c r="A20" s="106"/>
      <c r="B20" s="106"/>
      <c r="C20" s="106"/>
      <c r="D20" s="106"/>
      <c r="E20" s="106"/>
    </row>
    <row r="21" s="49" customFormat="1" ht="19" customHeight="1"/>
    <row r="22" s="49" customFormat="1" ht="19" customHeight="1"/>
    <row r="23" s="49" customFormat="1" ht="19" customHeight="1"/>
    <row r="24" s="49" customFormat="1" ht="19" customHeight="1"/>
    <row r="25" ht="19" customHeight="1"/>
  </sheetData>
  <mergeCells count="10">
    <mergeCell ref="A1:E1"/>
    <mergeCell ref="A2:E2"/>
    <mergeCell ref="A4:A6"/>
    <mergeCell ref="A7:A9"/>
    <mergeCell ref="A10:A12"/>
    <mergeCell ref="A13:A15"/>
    <mergeCell ref="B4:B6"/>
    <mergeCell ref="B7:B9"/>
    <mergeCell ref="B10:B12"/>
    <mergeCell ref="B13:B15"/>
  </mergeCells>
  <pageMargins left="1.29097222222222"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L2" sqref="L$1:M$1048576"/>
    </sheetView>
  </sheetViews>
  <sheetFormatPr defaultColWidth="9" defaultRowHeight="35" customHeight="1" outlineLevelRow="6"/>
  <cols>
    <col min="1" max="1" width="4" style="82"/>
    <col min="2" max="2" width="6.625" style="82" customWidth="1"/>
    <col min="3" max="3" width="6.875" style="82" customWidth="1"/>
    <col min="4" max="4" width="7.125" style="82" customWidth="1"/>
    <col min="5" max="5" width="5.25" style="82" customWidth="1"/>
    <col min="6" max="6" width="32.25" style="83" customWidth="1"/>
    <col min="7" max="7" width="24.875" style="83" hidden="1" customWidth="1"/>
    <col min="8" max="8" width="8.75" style="83" customWidth="1"/>
    <col min="9" max="10" width="7.125" style="83" customWidth="1"/>
    <col min="11" max="11" width="7.125" style="82" customWidth="1"/>
    <col min="12" max="12" width="38.5" style="49" customWidth="1"/>
    <col min="13" max="16384" width="9" style="49"/>
  </cols>
  <sheetData>
    <row r="1" s="49" customFormat="1" customHeight="1" spans="1:11">
      <c r="A1" s="84" t="s">
        <v>24</v>
      </c>
      <c r="B1" s="84"/>
      <c r="C1" s="84"/>
      <c r="D1" s="84"/>
      <c r="E1" s="84"/>
      <c r="F1" s="84"/>
      <c r="G1" s="84"/>
      <c r="H1" s="84"/>
      <c r="I1" s="84"/>
      <c r="J1" s="84"/>
      <c r="K1" s="84"/>
    </row>
    <row r="2" s="49" customFormat="1" customHeight="1" spans="1:11">
      <c r="A2" s="16" t="s">
        <v>2</v>
      </c>
      <c r="B2" s="16" t="s">
        <v>25</v>
      </c>
      <c r="C2" s="16" t="s">
        <v>26</v>
      </c>
      <c r="D2" s="16" t="s">
        <v>27</v>
      </c>
      <c r="E2" s="16" t="s">
        <v>28</v>
      </c>
      <c r="F2" s="16" t="s">
        <v>29</v>
      </c>
      <c r="G2" s="16" t="s">
        <v>30</v>
      </c>
      <c r="H2" s="16" t="s">
        <v>31</v>
      </c>
      <c r="I2" s="16" t="s">
        <v>32</v>
      </c>
      <c r="J2" s="16" t="s">
        <v>33</v>
      </c>
      <c r="K2" s="60" t="s">
        <v>34</v>
      </c>
    </row>
    <row r="3" s="49" customFormat="1" ht="51" customHeight="1" spans="1:11">
      <c r="A3" s="16">
        <v>1</v>
      </c>
      <c r="B3" s="85" t="s">
        <v>35</v>
      </c>
      <c r="C3" s="85" t="s">
        <v>35</v>
      </c>
      <c r="D3" s="16" t="s">
        <v>36</v>
      </c>
      <c r="E3" s="86" t="s">
        <v>37</v>
      </c>
      <c r="F3" s="16" t="s">
        <v>38</v>
      </c>
      <c r="G3" s="16" t="s">
        <v>39</v>
      </c>
      <c r="H3" s="16" t="s">
        <v>9</v>
      </c>
      <c r="I3" s="16">
        <v>2000</v>
      </c>
      <c r="J3" s="16">
        <v>4</v>
      </c>
      <c r="K3" s="25">
        <v>2000</v>
      </c>
    </row>
    <row r="4" s="49" customFormat="1" ht="51" customHeight="1" spans="1:11">
      <c r="A4" s="16">
        <v>2</v>
      </c>
      <c r="B4" s="25" t="s">
        <v>40</v>
      </c>
      <c r="C4" s="25" t="s">
        <v>40</v>
      </c>
      <c r="D4" s="16" t="s">
        <v>41</v>
      </c>
      <c r="E4" s="86" t="s">
        <v>37</v>
      </c>
      <c r="F4" s="16" t="s">
        <v>42</v>
      </c>
      <c r="G4" s="16" t="s">
        <v>43</v>
      </c>
      <c r="H4" s="16" t="s">
        <v>9</v>
      </c>
      <c r="I4" s="16">
        <v>13256.36</v>
      </c>
      <c r="J4" s="93">
        <v>1</v>
      </c>
      <c r="K4" s="60">
        <v>500</v>
      </c>
    </row>
    <row r="5" s="49" customFormat="1" ht="51" customHeight="1" spans="1:11">
      <c r="A5" s="16">
        <v>3</v>
      </c>
      <c r="B5" s="25" t="s">
        <v>44</v>
      </c>
      <c r="C5" s="25" t="s">
        <v>44</v>
      </c>
      <c r="D5" s="16" t="s">
        <v>45</v>
      </c>
      <c r="E5" s="86" t="s">
        <v>37</v>
      </c>
      <c r="F5" s="59" t="s">
        <v>46</v>
      </c>
      <c r="G5" s="59" t="s">
        <v>47</v>
      </c>
      <c r="H5" s="87" t="s">
        <v>8</v>
      </c>
      <c r="I5" s="87">
        <v>24869</v>
      </c>
      <c r="J5" s="59">
        <v>3</v>
      </c>
      <c r="K5" s="94">
        <v>2000</v>
      </c>
    </row>
    <row r="6" s="49" customFormat="1" ht="60" customHeight="1" spans="1:11">
      <c r="A6" s="16">
        <v>4</v>
      </c>
      <c r="B6" s="86" t="s">
        <v>48</v>
      </c>
      <c r="C6" s="86" t="s">
        <v>48</v>
      </c>
      <c r="D6" s="16" t="s">
        <v>45</v>
      </c>
      <c r="E6" s="86" t="s">
        <v>37</v>
      </c>
      <c r="F6" s="86" t="s">
        <v>49</v>
      </c>
      <c r="G6" s="86" t="s">
        <v>50</v>
      </c>
      <c r="H6" s="16" t="s">
        <v>9</v>
      </c>
      <c r="I6" s="52">
        <v>6685.08</v>
      </c>
      <c r="J6" s="86">
        <v>2</v>
      </c>
      <c r="K6" s="95">
        <v>500</v>
      </c>
    </row>
    <row r="7" customHeight="1" spans="1:11">
      <c r="A7" s="88" t="s">
        <v>15</v>
      </c>
      <c r="B7" s="89"/>
      <c r="C7" s="90"/>
      <c r="D7" s="91"/>
      <c r="E7" s="91"/>
      <c r="F7" s="92"/>
      <c r="G7" s="92"/>
      <c r="H7" s="92"/>
      <c r="I7" s="92"/>
      <c r="J7" s="92"/>
      <c r="K7" s="91">
        <v>5000</v>
      </c>
    </row>
  </sheetData>
  <mergeCells count="2">
    <mergeCell ref="A1:K1"/>
    <mergeCell ref="A7:C7"/>
  </mergeCells>
  <pageMargins left="0.393055555555556" right="0.393055555555556" top="0.629861111111111" bottom="0.432638888888889" header="0.354166666666667" footer="0.354166666666667"/>
  <pageSetup paperSize="9" orientation="landscape"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2"/>
  <sheetViews>
    <sheetView workbookViewId="0">
      <selection activeCell="G26" sqref="G26"/>
    </sheetView>
  </sheetViews>
  <sheetFormatPr defaultColWidth="9" defaultRowHeight="13.5"/>
  <cols>
    <col min="1" max="1" width="4.375" customWidth="1"/>
    <col min="2" max="2" width="5.875" customWidth="1"/>
    <col min="3" max="3" width="5.25" customWidth="1"/>
    <col min="4" max="4" width="7.375" customWidth="1"/>
    <col min="5" max="5" width="7.5" customWidth="1"/>
    <col min="6" max="6" width="6.25" customWidth="1"/>
    <col min="7" max="7" width="21.25" customWidth="1"/>
    <col min="8" max="8" width="35.375" hidden="1" customWidth="1"/>
    <col min="9" max="9" width="7" customWidth="1"/>
    <col min="10" max="10" width="8" customWidth="1"/>
    <col min="11" max="11" width="4.625" customWidth="1"/>
    <col min="12" max="12" width="7.25" customWidth="1"/>
    <col min="13" max="13" width="5.625" customWidth="1"/>
    <col min="14" max="14" width="23.5" customWidth="1"/>
    <col min="15" max="250" width="4.375" customWidth="1"/>
    <col min="251" max="251" width="4.375"/>
  </cols>
  <sheetData>
    <row r="1" s="49" customFormat="1" ht="39" customHeight="1" spans="1:13">
      <c r="A1" s="66" t="s">
        <v>51</v>
      </c>
      <c r="B1" s="66"/>
      <c r="C1" s="66"/>
      <c r="D1" s="66"/>
      <c r="E1" s="66"/>
      <c r="F1" s="66"/>
      <c r="G1" s="66"/>
      <c r="H1" s="66"/>
      <c r="I1" s="66"/>
      <c r="J1" s="66"/>
      <c r="K1" s="66"/>
      <c r="L1" s="66"/>
      <c r="M1" s="66"/>
    </row>
    <row r="2" s="64" customFormat="1" ht="21" hidden="1" customHeight="1" spans="1:15">
      <c r="A2" s="67" t="s">
        <v>52</v>
      </c>
      <c r="B2" s="68"/>
      <c r="C2" s="68"/>
      <c r="D2" s="68"/>
      <c r="E2" s="69"/>
      <c r="F2" s="70"/>
      <c r="G2" s="71"/>
      <c r="H2" s="71"/>
      <c r="I2" s="77"/>
      <c r="J2" s="77"/>
      <c r="K2" s="77"/>
      <c r="L2" s="77"/>
      <c r="M2" s="78" t="s">
        <v>53</v>
      </c>
      <c r="O2" s="51"/>
    </row>
    <row r="3" s="49" customFormat="1" ht="35" customHeight="1" spans="1:13">
      <c r="A3" s="16" t="s">
        <v>2</v>
      </c>
      <c r="B3" s="16" t="s">
        <v>25</v>
      </c>
      <c r="C3" s="16" t="s">
        <v>54</v>
      </c>
      <c r="D3" s="16" t="s">
        <v>26</v>
      </c>
      <c r="E3" s="16" t="s">
        <v>27</v>
      </c>
      <c r="F3" s="16" t="s">
        <v>28</v>
      </c>
      <c r="G3" s="16" t="s">
        <v>29</v>
      </c>
      <c r="H3" s="16" t="s">
        <v>55</v>
      </c>
      <c r="I3" s="16" t="s">
        <v>31</v>
      </c>
      <c r="J3" s="16" t="s">
        <v>32</v>
      </c>
      <c r="K3" s="16" t="s">
        <v>33</v>
      </c>
      <c r="L3" s="60" t="s">
        <v>34</v>
      </c>
      <c r="M3" s="25" t="s">
        <v>56</v>
      </c>
    </row>
    <row r="4" s="49" customFormat="1" ht="39" customHeight="1" spans="1:13">
      <c r="A4" s="59">
        <v>1</v>
      </c>
      <c r="B4" s="59" t="s">
        <v>57</v>
      </c>
      <c r="C4" s="59" t="s">
        <v>58</v>
      </c>
      <c r="D4" s="59" t="s">
        <v>59</v>
      </c>
      <c r="E4" s="59" t="s">
        <v>60</v>
      </c>
      <c r="F4" s="59" t="s">
        <v>37</v>
      </c>
      <c r="G4" s="59" t="s">
        <v>61</v>
      </c>
      <c r="H4" s="59" t="s">
        <v>62</v>
      </c>
      <c r="I4" s="59" t="s">
        <v>9</v>
      </c>
      <c r="J4" s="59">
        <v>37663</v>
      </c>
      <c r="K4" s="59">
        <v>4</v>
      </c>
      <c r="L4" s="79">
        <v>500</v>
      </c>
      <c r="M4" s="59"/>
    </row>
    <row r="5" s="49" customFormat="1" ht="33" customHeight="1" spans="1:13">
      <c r="A5" s="59">
        <v>2</v>
      </c>
      <c r="B5" s="59" t="s">
        <v>63</v>
      </c>
      <c r="C5" s="59" t="s">
        <v>58</v>
      </c>
      <c r="D5" s="59" t="s">
        <v>64</v>
      </c>
      <c r="E5" s="59" t="s">
        <v>65</v>
      </c>
      <c r="F5" s="59" t="s">
        <v>37</v>
      </c>
      <c r="G5" s="59" t="s">
        <v>66</v>
      </c>
      <c r="H5" s="59" t="s">
        <v>67</v>
      </c>
      <c r="I5" s="59" t="s">
        <v>9</v>
      </c>
      <c r="J5" s="59">
        <v>89172</v>
      </c>
      <c r="K5" s="59">
        <v>6</v>
      </c>
      <c r="L5" s="79">
        <v>3000</v>
      </c>
      <c r="M5" s="59"/>
    </row>
    <row r="6" s="49" customFormat="1" ht="39" customHeight="1" spans="1:13">
      <c r="A6" s="59">
        <v>3</v>
      </c>
      <c r="B6" s="59" t="s">
        <v>68</v>
      </c>
      <c r="C6" s="59" t="s">
        <v>69</v>
      </c>
      <c r="D6" s="59" t="s">
        <v>68</v>
      </c>
      <c r="E6" s="59" t="s">
        <v>65</v>
      </c>
      <c r="F6" s="59" t="s">
        <v>70</v>
      </c>
      <c r="G6" s="59" t="s">
        <v>71</v>
      </c>
      <c r="H6" s="59" t="s">
        <v>72</v>
      </c>
      <c r="I6" s="59" t="s">
        <v>9</v>
      </c>
      <c r="J6" s="59">
        <v>18109</v>
      </c>
      <c r="K6" s="59">
        <v>3</v>
      </c>
      <c r="L6" s="79">
        <v>500</v>
      </c>
      <c r="M6" s="59"/>
    </row>
    <row r="7" s="49" customFormat="1" ht="40" customHeight="1" spans="1:13">
      <c r="A7" s="59">
        <v>4</v>
      </c>
      <c r="B7" s="59" t="s">
        <v>73</v>
      </c>
      <c r="C7" s="59" t="s">
        <v>69</v>
      </c>
      <c r="D7" s="59" t="s">
        <v>73</v>
      </c>
      <c r="E7" s="59" t="s">
        <v>74</v>
      </c>
      <c r="F7" s="59" t="s">
        <v>37</v>
      </c>
      <c r="G7" s="59" t="s">
        <v>75</v>
      </c>
      <c r="H7" s="59" t="s">
        <v>76</v>
      </c>
      <c r="I7" s="59" t="s">
        <v>9</v>
      </c>
      <c r="J7" s="59">
        <v>13314</v>
      </c>
      <c r="K7" s="59">
        <v>2</v>
      </c>
      <c r="L7" s="79">
        <v>500</v>
      </c>
      <c r="M7" s="59"/>
    </row>
    <row r="8" s="49" customFormat="1" ht="48" customHeight="1" spans="1:13">
      <c r="A8" s="59">
        <v>5</v>
      </c>
      <c r="B8" s="59" t="s">
        <v>77</v>
      </c>
      <c r="C8" s="59" t="s">
        <v>58</v>
      </c>
      <c r="D8" s="59" t="s">
        <v>78</v>
      </c>
      <c r="E8" s="59" t="s">
        <v>74</v>
      </c>
      <c r="F8" s="59" t="s">
        <v>37</v>
      </c>
      <c r="G8" s="59" t="s">
        <v>79</v>
      </c>
      <c r="H8" s="59" t="s">
        <v>80</v>
      </c>
      <c r="I8" s="59" t="s">
        <v>8</v>
      </c>
      <c r="J8" s="59">
        <v>125932</v>
      </c>
      <c r="K8" s="59"/>
      <c r="L8" s="79">
        <v>3000</v>
      </c>
      <c r="M8" s="59"/>
    </row>
    <row r="9" s="49" customFormat="1" ht="39" customHeight="1" spans="1:13">
      <c r="A9" s="59">
        <v>6</v>
      </c>
      <c r="B9" s="59" t="s">
        <v>81</v>
      </c>
      <c r="C9" s="59" t="s">
        <v>69</v>
      </c>
      <c r="D9" s="59" t="s">
        <v>81</v>
      </c>
      <c r="E9" s="59" t="s">
        <v>74</v>
      </c>
      <c r="F9" s="59" t="s">
        <v>37</v>
      </c>
      <c r="G9" s="59" t="s">
        <v>82</v>
      </c>
      <c r="H9" s="59" t="s">
        <v>83</v>
      </c>
      <c r="I9" s="59" t="s">
        <v>9</v>
      </c>
      <c r="J9" s="59">
        <v>21862</v>
      </c>
      <c r="K9" s="59">
        <v>4</v>
      </c>
      <c r="L9" s="79">
        <v>1000</v>
      </c>
      <c r="M9" s="59"/>
    </row>
    <row r="10" s="49" customFormat="1" ht="46" customHeight="1" spans="1:14">
      <c r="A10" s="59">
        <v>7</v>
      </c>
      <c r="B10" s="59" t="s">
        <v>84</v>
      </c>
      <c r="C10" s="59" t="s">
        <v>85</v>
      </c>
      <c r="D10" s="59" t="s">
        <v>86</v>
      </c>
      <c r="E10" s="59" t="s">
        <v>74</v>
      </c>
      <c r="F10" s="59" t="s">
        <v>37</v>
      </c>
      <c r="G10" s="59" t="s">
        <v>87</v>
      </c>
      <c r="H10" s="59" t="s">
        <v>88</v>
      </c>
      <c r="I10" s="59" t="s">
        <v>9</v>
      </c>
      <c r="J10" s="59">
        <v>16195</v>
      </c>
      <c r="K10" s="59">
        <v>2</v>
      </c>
      <c r="L10" s="79">
        <v>2000</v>
      </c>
      <c r="M10" s="59"/>
      <c r="N10" s="64"/>
    </row>
    <row r="11" s="65" customFormat="1" ht="35" customHeight="1" spans="1:13">
      <c r="A11" s="72" t="s">
        <v>15</v>
      </c>
      <c r="B11" s="73"/>
      <c r="C11" s="73"/>
      <c r="D11" s="73"/>
      <c r="E11" s="73"/>
      <c r="F11" s="74"/>
      <c r="G11" s="75"/>
      <c r="H11" s="75"/>
      <c r="I11" s="75"/>
      <c r="J11" s="75"/>
      <c r="K11" s="75"/>
      <c r="L11" s="80">
        <f>SUM(L4:L10)</f>
        <v>10500</v>
      </c>
      <c r="M11" s="75"/>
    </row>
    <row r="12" s="49" customFormat="1" ht="14.25" spans="1:251">
      <c r="A12" s="76"/>
      <c r="B12" s="76"/>
      <c r="C12" s="76"/>
      <c r="D12" s="76"/>
      <c r="E12" s="76"/>
      <c r="F12" s="76"/>
      <c r="G12" s="76"/>
      <c r="H12" s="76"/>
      <c r="I12" s="76"/>
      <c r="J12" s="81"/>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sheetData>
  <autoFilter ref="A1:M12">
    <extLst/>
  </autoFilter>
  <mergeCells count="3">
    <mergeCell ref="A1:M1"/>
    <mergeCell ref="G2:I2"/>
    <mergeCell ref="A11:F11"/>
  </mergeCells>
  <pageMargins left="0.393055555555556" right="0.393055555555556" top="0.472222222222222" bottom="0.472222222222222" header="0.298611111111111" footer="0.298611111111111"/>
  <pageSetup paperSize="9" orientation="landscape"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6"/>
  <sheetViews>
    <sheetView workbookViewId="0">
      <selection activeCell="L1" sqref="L$1:L$1048576"/>
    </sheetView>
  </sheetViews>
  <sheetFormatPr defaultColWidth="9" defaultRowHeight="14.25"/>
  <cols>
    <col min="1" max="1" width="4.5" style="48" customWidth="1"/>
    <col min="2" max="2" width="6.375" style="48" customWidth="1"/>
    <col min="3" max="3" width="5.25" style="48" customWidth="1"/>
    <col min="4" max="4" width="5.125" style="51" customWidth="1"/>
    <col min="5" max="5" width="37" style="51" customWidth="1"/>
    <col min="6" max="6" width="27.875" style="51" hidden="1" customWidth="1"/>
    <col min="7" max="7" width="5.625" style="51" customWidth="1"/>
    <col min="8" max="8" width="5.5" style="51" customWidth="1"/>
    <col min="9" max="9" width="4.625" style="48" customWidth="1"/>
    <col min="10" max="10" width="6.5" style="52" customWidth="1"/>
    <col min="11" max="11" width="6.5" style="51" customWidth="1"/>
    <col min="12" max="12" width="5.5" style="48" customWidth="1"/>
    <col min="13" max="13" width="20.375" style="48" customWidth="1"/>
    <col min="14" max="16384" width="9" style="48"/>
  </cols>
  <sheetData>
    <row r="1" s="48" customFormat="1" ht="34" customHeight="1" spans="1:12">
      <c r="A1" s="53" t="s">
        <v>89</v>
      </c>
      <c r="B1" s="53"/>
      <c r="C1" s="53"/>
      <c r="D1" s="53"/>
      <c r="E1" s="53"/>
      <c r="F1" s="53"/>
      <c r="G1" s="53"/>
      <c r="H1" s="53"/>
      <c r="I1" s="53"/>
      <c r="J1" s="53"/>
      <c r="K1" s="53"/>
      <c r="L1" s="53"/>
    </row>
    <row r="2" s="48" customFormat="1" ht="37" customHeight="1" spans="1:12">
      <c r="A2" s="16" t="s">
        <v>2</v>
      </c>
      <c r="B2" s="54" t="s">
        <v>25</v>
      </c>
      <c r="C2" s="55" t="s">
        <v>27</v>
      </c>
      <c r="D2" s="55" t="s">
        <v>28</v>
      </c>
      <c r="E2" s="54" t="s">
        <v>29</v>
      </c>
      <c r="F2" s="54" t="s">
        <v>55</v>
      </c>
      <c r="G2" s="16" t="s">
        <v>31</v>
      </c>
      <c r="H2" s="16" t="s">
        <v>32</v>
      </c>
      <c r="I2" s="54" t="s">
        <v>33</v>
      </c>
      <c r="J2" s="60" t="s">
        <v>90</v>
      </c>
      <c r="K2" s="61" t="s">
        <v>91</v>
      </c>
      <c r="L2" s="62" t="s">
        <v>56</v>
      </c>
    </row>
    <row r="3" s="49" customFormat="1" ht="36" customHeight="1" spans="1:250">
      <c r="A3" s="16">
        <v>1</v>
      </c>
      <c r="B3" s="56" t="s">
        <v>92</v>
      </c>
      <c r="C3" s="55" t="s">
        <v>93</v>
      </c>
      <c r="D3" s="55" t="s">
        <v>94</v>
      </c>
      <c r="E3" s="54" t="s">
        <v>95</v>
      </c>
      <c r="F3" s="54" t="s">
        <v>96</v>
      </c>
      <c r="G3" s="16" t="s">
        <v>9</v>
      </c>
      <c r="H3" s="16">
        <v>23860</v>
      </c>
      <c r="I3" s="54">
        <v>4</v>
      </c>
      <c r="J3" s="63">
        <v>500</v>
      </c>
      <c r="K3" s="61" t="s">
        <v>69</v>
      </c>
      <c r="L3" s="62"/>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row>
    <row r="4" s="49" customFormat="1" ht="36" customHeight="1" spans="1:250">
      <c r="A4" s="16">
        <v>2</v>
      </c>
      <c r="B4" s="56" t="s">
        <v>97</v>
      </c>
      <c r="C4" s="55" t="s">
        <v>93</v>
      </c>
      <c r="D4" s="55" t="s">
        <v>94</v>
      </c>
      <c r="E4" s="54" t="s">
        <v>98</v>
      </c>
      <c r="F4" s="54" t="s">
        <v>99</v>
      </c>
      <c r="G4" s="16" t="s">
        <v>9</v>
      </c>
      <c r="H4" s="16">
        <v>54860</v>
      </c>
      <c r="I4" s="54">
        <v>6</v>
      </c>
      <c r="J4" s="63">
        <v>3000</v>
      </c>
      <c r="K4" s="61" t="s">
        <v>69</v>
      </c>
      <c r="L4" s="62"/>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row>
    <row r="5" s="49" customFormat="1" ht="37" customHeight="1" spans="1:250">
      <c r="A5" s="16">
        <v>3</v>
      </c>
      <c r="B5" s="57" t="s">
        <v>100</v>
      </c>
      <c r="C5" s="55" t="s">
        <v>93</v>
      </c>
      <c r="D5" s="55" t="s">
        <v>94</v>
      </c>
      <c r="E5" s="54" t="s">
        <v>101</v>
      </c>
      <c r="F5" s="54" t="s">
        <v>102</v>
      </c>
      <c r="G5" s="16" t="s">
        <v>9</v>
      </c>
      <c r="H5" s="16">
        <v>30150</v>
      </c>
      <c r="I5" s="54">
        <v>6</v>
      </c>
      <c r="J5" s="63">
        <v>1000</v>
      </c>
      <c r="K5" s="61" t="s">
        <v>103</v>
      </c>
      <c r="L5" s="62"/>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row>
    <row r="6" s="49" customFormat="1" ht="34" customHeight="1" spans="1:250">
      <c r="A6" s="16">
        <v>4</v>
      </c>
      <c r="B6" s="57" t="s">
        <v>104</v>
      </c>
      <c r="C6" s="55" t="s">
        <v>93</v>
      </c>
      <c r="D6" s="55" t="s">
        <v>70</v>
      </c>
      <c r="E6" s="54" t="s">
        <v>105</v>
      </c>
      <c r="F6" s="54" t="s">
        <v>106</v>
      </c>
      <c r="G6" s="16" t="s">
        <v>9</v>
      </c>
      <c r="H6" s="16">
        <v>24760</v>
      </c>
      <c r="I6" s="54">
        <v>6</v>
      </c>
      <c r="J6" s="63">
        <v>2000</v>
      </c>
      <c r="K6" s="61" t="s">
        <v>58</v>
      </c>
      <c r="L6" s="62" t="s">
        <v>107</v>
      </c>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row>
    <row r="7" s="49" customFormat="1" ht="35" customHeight="1" spans="1:250">
      <c r="A7" s="16">
        <v>5</v>
      </c>
      <c r="B7" s="17" t="s">
        <v>108</v>
      </c>
      <c r="C7" s="16" t="s">
        <v>109</v>
      </c>
      <c r="D7" s="16" t="s">
        <v>70</v>
      </c>
      <c r="E7" s="16" t="s">
        <v>110</v>
      </c>
      <c r="F7" s="16" t="s">
        <v>111</v>
      </c>
      <c r="G7" s="16" t="s">
        <v>9</v>
      </c>
      <c r="H7" s="16"/>
      <c r="I7" s="16">
        <v>6</v>
      </c>
      <c r="J7" s="63">
        <v>500</v>
      </c>
      <c r="K7" s="61" t="s">
        <v>58</v>
      </c>
      <c r="L7" s="62" t="s">
        <v>107</v>
      </c>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row>
    <row r="8" s="49" customFormat="1" ht="49" customHeight="1" spans="1:250">
      <c r="A8" s="16">
        <v>6</v>
      </c>
      <c r="B8" s="17" t="s">
        <v>112</v>
      </c>
      <c r="C8" s="16" t="s">
        <v>109</v>
      </c>
      <c r="D8" s="16" t="s">
        <v>94</v>
      </c>
      <c r="E8" s="16" t="s">
        <v>113</v>
      </c>
      <c r="F8" s="16" t="s">
        <v>114</v>
      </c>
      <c r="G8" s="16" t="s">
        <v>8</v>
      </c>
      <c r="H8" s="16">
        <v>67050</v>
      </c>
      <c r="I8" s="16"/>
      <c r="J8" s="63">
        <v>5000</v>
      </c>
      <c r="K8" s="61" t="s">
        <v>69</v>
      </c>
      <c r="L8" s="62"/>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row>
    <row r="9" s="49" customFormat="1" ht="43" customHeight="1" spans="1:250">
      <c r="A9" s="16">
        <v>7</v>
      </c>
      <c r="B9" s="17" t="s">
        <v>115</v>
      </c>
      <c r="C9" s="16" t="s">
        <v>109</v>
      </c>
      <c r="D9" s="16" t="s">
        <v>94</v>
      </c>
      <c r="E9" s="16" t="s">
        <v>116</v>
      </c>
      <c r="F9" s="16" t="s">
        <v>117</v>
      </c>
      <c r="G9" s="16" t="s">
        <v>9</v>
      </c>
      <c r="H9" s="16">
        <v>38720</v>
      </c>
      <c r="I9" s="16">
        <v>6</v>
      </c>
      <c r="J9" s="63">
        <v>3000</v>
      </c>
      <c r="K9" s="61" t="s">
        <v>69</v>
      </c>
      <c r="L9" s="62"/>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row>
    <row r="10" s="49" customFormat="1" ht="36" customHeight="1" spans="1:250">
      <c r="A10" s="16">
        <v>8</v>
      </c>
      <c r="B10" s="17" t="s">
        <v>118</v>
      </c>
      <c r="C10" s="16" t="s">
        <v>119</v>
      </c>
      <c r="D10" s="16" t="s">
        <v>70</v>
      </c>
      <c r="E10" s="16" t="s">
        <v>120</v>
      </c>
      <c r="F10" s="16" t="s">
        <v>121</v>
      </c>
      <c r="G10" s="16" t="s">
        <v>9</v>
      </c>
      <c r="H10" s="16">
        <v>48820</v>
      </c>
      <c r="I10" s="16"/>
      <c r="J10" s="63">
        <v>1000</v>
      </c>
      <c r="K10" s="61" t="s">
        <v>69</v>
      </c>
      <c r="L10" s="62"/>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row>
    <row r="11" s="49" customFormat="1" ht="44" customHeight="1" spans="1:250">
      <c r="A11" s="16">
        <v>9</v>
      </c>
      <c r="B11" s="17" t="s">
        <v>122</v>
      </c>
      <c r="C11" s="16" t="s">
        <v>123</v>
      </c>
      <c r="D11" s="16" t="s">
        <v>94</v>
      </c>
      <c r="E11" s="16" t="s">
        <v>124</v>
      </c>
      <c r="F11" s="16" t="s">
        <v>125</v>
      </c>
      <c r="G11" s="16" t="s">
        <v>8</v>
      </c>
      <c r="H11" s="16">
        <v>57280</v>
      </c>
      <c r="I11" s="16"/>
      <c r="J11" s="63">
        <v>3000</v>
      </c>
      <c r="K11" s="61" t="s">
        <v>69</v>
      </c>
      <c r="L11" s="62"/>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row>
    <row r="12" s="49" customFormat="1" ht="35" customHeight="1" spans="1:250">
      <c r="A12" s="16">
        <v>10</v>
      </c>
      <c r="B12" s="17" t="s">
        <v>126</v>
      </c>
      <c r="C12" s="16" t="s">
        <v>123</v>
      </c>
      <c r="D12" s="16" t="s">
        <v>127</v>
      </c>
      <c r="E12" s="16" t="s">
        <v>128</v>
      </c>
      <c r="F12" s="16" t="s">
        <v>129</v>
      </c>
      <c r="G12" s="16" t="s">
        <v>9</v>
      </c>
      <c r="H12" s="16">
        <v>26690</v>
      </c>
      <c r="I12" s="16">
        <v>6</v>
      </c>
      <c r="J12" s="63">
        <v>3000</v>
      </c>
      <c r="K12" s="61" t="s">
        <v>69</v>
      </c>
      <c r="L12" s="62"/>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row>
    <row r="13" s="49" customFormat="1" ht="36" customHeight="1" spans="1:250">
      <c r="A13" s="16">
        <v>11</v>
      </c>
      <c r="B13" s="17" t="s">
        <v>130</v>
      </c>
      <c r="C13" s="16" t="s">
        <v>123</v>
      </c>
      <c r="D13" s="16" t="s">
        <v>94</v>
      </c>
      <c r="E13" s="16" t="s">
        <v>131</v>
      </c>
      <c r="F13" s="16" t="s">
        <v>132</v>
      </c>
      <c r="G13" s="16" t="s">
        <v>9</v>
      </c>
      <c r="H13" s="16">
        <v>39030</v>
      </c>
      <c r="I13" s="16">
        <v>6</v>
      </c>
      <c r="J13" s="63">
        <v>2000</v>
      </c>
      <c r="K13" s="61" t="s">
        <v>69</v>
      </c>
      <c r="L13" s="62"/>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row>
    <row r="14" s="49" customFormat="1" ht="36" customHeight="1" spans="1:250">
      <c r="A14" s="16">
        <v>12</v>
      </c>
      <c r="B14" s="16" t="s">
        <v>133</v>
      </c>
      <c r="C14" s="16" t="s">
        <v>123</v>
      </c>
      <c r="D14" s="16" t="s">
        <v>94</v>
      </c>
      <c r="E14" s="16" t="s">
        <v>134</v>
      </c>
      <c r="F14" s="16" t="s">
        <v>135</v>
      </c>
      <c r="G14" s="16" t="s">
        <v>9</v>
      </c>
      <c r="H14" s="16">
        <v>34130</v>
      </c>
      <c r="I14" s="16">
        <v>4</v>
      </c>
      <c r="J14" s="63">
        <v>500</v>
      </c>
      <c r="K14" s="17" t="s">
        <v>69</v>
      </c>
      <c r="L14" s="62"/>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row>
    <row r="15" s="49" customFormat="1" ht="57" customHeight="1" spans="1:250">
      <c r="A15" s="16">
        <v>13</v>
      </c>
      <c r="B15" s="17" t="s">
        <v>136</v>
      </c>
      <c r="C15" s="16" t="s">
        <v>137</v>
      </c>
      <c r="D15" s="16" t="s">
        <v>138</v>
      </c>
      <c r="E15" s="16" t="s">
        <v>139</v>
      </c>
      <c r="F15" s="16" t="s">
        <v>140</v>
      </c>
      <c r="G15" s="16" t="s">
        <v>9</v>
      </c>
      <c r="H15" s="16"/>
      <c r="I15" s="16">
        <v>2</v>
      </c>
      <c r="J15" s="63">
        <v>2000</v>
      </c>
      <c r="K15" s="61" t="s">
        <v>69</v>
      </c>
      <c r="L15" s="62" t="s">
        <v>107</v>
      </c>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50" customFormat="1" ht="27" customHeight="1" spans="1:250">
      <c r="A16" s="16"/>
      <c r="B16" s="58"/>
      <c r="C16" s="25"/>
      <c r="D16" s="59"/>
      <c r="E16" s="59"/>
      <c r="F16" s="59"/>
      <c r="G16" s="59"/>
      <c r="H16" s="59"/>
      <c r="I16" s="25"/>
      <c r="J16" s="25">
        <f>SUM(J3:J15)</f>
        <v>26500</v>
      </c>
      <c r="K16" s="59"/>
      <c r="L16" s="25"/>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row>
  </sheetData>
  <autoFilter ref="A1:L16">
    <extLst/>
  </autoFilter>
  <mergeCells count="1">
    <mergeCell ref="A1:L1"/>
  </mergeCells>
  <pageMargins left="0.357638888888889" right="0.357638888888889" top="0.708333333333333" bottom="0.590277777777778" header="0.5" footer="0.354166666666667"/>
  <pageSetup paperSize="9" orientation="landscape"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0"/>
  <sheetViews>
    <sheetView workbookViewId="0">
      <selection activeCell="M2" sqref="M$1:N$1048576"/>
    </sheetView>
  </sheetViews>
  <sheetFormatPr defaultColWidth="9" defaultRowHeight="14.25"/>
  <cols>
    <col min="1" max="1" width="4" customWidth="1"/>
    <col min="2" max="2" width="7.25" customWidth="1"/>
    <col min="3" max="3" width="7.25" style="4" customWidth="1"/>
    <col min="4" max="4" width="15.375" style="4" hidden="1" customWidth="1"/>
    <col min="5" max="5" width="7.875" style="5" customWidth="1"/>
    <col min="6" max="6" width="7.375" style="4" customWidth="1"/>
    <col min="7" max="7" width="38.125" style="6" customWidth="1"/>
    <col min="8" max="8" width="26.25" style="6" hidden="1" customWidth="1"/>
    <col min="9" max="9" width="7" style="4" customWidth="1"/>
    <col min="10" max="10" width="6.625" style="7" customWidth="1"/>
    <col min="11" max="11" width="4.375" style="4" customWidth="1"/>
    <col min="12" max="12" width="7.375" style="8" customWidth="1"/>
    <col min="16379" max="16384" width="9" style="9"/>
  </cols>
  <sheetData>
    <row r="1" customFormat="1" ht="49" customHeight="1" spans="1:12">
      <c r="A1" s="10" t="s">
        <v>141</v>
      </c>
      <c r="B1" s="11"/>
      <c r="C1" s="12"/>
      <c r="D1" s="12"/>
      <c r="E1" s="13"/>
      <c r="F1" s="12"/>
      <c r="G1" s="12"/>
      <c r="H1" s="12"/>
      <c r="I1" s="12"/>
      <c r="J1" s="33"/>
      <c r="K1" s="12"/>
      <c r="L1" s="34"/>
    </row>
    <row r="2" s="1" customFormat="1" ht="28" hidden="1" customHeight="1" spans="1:12">
      <c r="A2" s="14" t="s">
        <v>142</v>
      </c>
      <c r="B2" s="14"/>
      <c r="C2" s="14"/>
      <c r="D2" s="14"/>
      <c r="E2" s="15"/>
      <c r="F2" s="15"/>
      <c r="G2" s="15"/>
      <c r="H2" s="15"/>
      <c r="I2" s="15"/>
      <c r="J2" s="35"/>
      <c r="K2" s="15"/>
      <c r="L2" s="36"/>
    </row>
    <row r="3" customFormat="1" ht="36" customHeight="1" spans="1:12">
      <c r="A3" s="16" t="s">
        <v>2</v>
      </c>
      <c r="B3" s="16" t="s">
        <v>25</v>
      </c>
      <c r="C3" s="16" t="s">
        <v>26</v>
      </c>
      <c r="D3" s="17" t="s">
        <v>143</v>
      </c>
      <c r="E3" s="16" t="s">
        <v>27</v>
      </c>
      <c r="F3" s="16" t="s">
        <v>28</v>
      </c>
      <c r="G3" s="16" t="s">
        <v>29</v>
      </c>
      <c r="H3" s="16" t="s">
        <v>30</v>
      </c>
      <c r="I3" s="16" t="s">
        <v>31</v>
      </c>
      <c r="J3" s="16" t="s">
        <v>32</v>
      </c>
      <c r="K3" s="16" t="s">
        <v>33</v>
      </c>
      <c r="L3" s="16" t="s">
        <v>90</v>
      </c>
    </row>
    <row r="4" customFormat="1" ht="38" customHeight="1" spans="1:12">
      <c r="A4" s="16">
        <v>1</v>
      </c>
      <c r="B4" s="18" t="s">
        <v>144</v>
      </c>
      <c r="C4" s="18" t="s">
        <v>144</v>
      </c>
      <c r="D4" s="19" t="e">
        <f>REPLACE(#REF!,7,8,"********")</f>
        <v>#REF!</v>
      </c>
      <c r="E4" s="20" t="s">
        <v>145</v>
      </c>
      <c r="F4" s="20" t="s">
        <v>146</v>
      </c>
      <c r="G4" s="21" t="s">
        <v>147</v>
      </c>
      <c r="H4" s="21" t="s">
        <v>148</v>
      </c>
      <c r="I4" s="37" t="s">
        <v>9</v>
      </c>
      <c r="J4" s="38">
        <v>13706</v>
      </c>
      <c r="K4" s="24">
        <v>3</v>
      </c>
      <c r="L4" s="39">
        <v>1500</v>
      </c>
    </row>
    <row r="5" customFormat="1" ht="31" customHeight="1" spans="1:12">
      <c r="A5" s="16">
        <v>2</v>
      </c>
      <c r="B5" s="18" t="s">
        <v>149</v>
      </c>
      <c r="C5" s="18" t="s">
        <v>149</v>
      </c>
      <c r="D5" s="19" t="e">
        <f>REPLACE(#REF!,7,8,"********")</f>
        <v>#REF!</v>
      </c>
      <c r="E5" s="20" t="s">
        <v>145</v>
      </c>
      <c r="F5" s="20" t="s">
        <v>146</v>
      </c>
      <c r="G5" s="21" t="s">
        <v>150</v>
      </c>
      <c r="H5" s="20" t="s">
        <v>151</v>
      </c>
      <c r="I5" s="37" t="s">
        <v>9</v>
      </c>
      <c r="J5" s="38">
        <v>34727</v>
      </c>
      <c r="K5" s="24">
        <v>1</v>
      </c>
      <c r="L5" s="39">
        <v>500</v>
      </c>
    </row>
    <row r="6" s="2" customFormat="1" ht="48" customHeight="1" spans="1:12">
      <c r="A6" s="16">
        <v>3</v>
      </c>
      <c r="B6" s="18" t="s">
        <v>152</v>
      </c>
      <c r="C6" s="18" t="s">
        <v>152</v>
      </c>
      <c r="D6" s="19" t="e">
        <f>REPLACE(#REF!,7,8,"********")</f>
        <v>#REF!</v>
      </c>
      <c r="E6" s="20" t="s">
        <v>145</v>
      </c>
      <c r="F6" s="20" t="s">
        <v>127</v>
      </c>
      <c r="G6" s="21" t="s">
        <v>153</v>
      </c>
      <c r="H6" s="22" t="s">
        <v>154</v>
      </c>
      <c r="I6" s="37" t="s">
        <v>9</v>
      </c>
      <c r="J6" s="38">
        <f>6716+3885+45200</f>
        <v>55801</v>
      </c>
      <c r="K6" s="24">
        <v>6</v>
      </c>
      <c r="L6" s="40">
        <v>2000</v>
      </c>
    </row>
    <row r="7" s="2" customFormat="1" ht="31" customHeight="1" spans="1:12">
      <c r="A7" s="16">
        <v>4</v>
      </c>
      <c r="B7" s="23" t="s">
        <v>155</v>
      </c>
      <c r="C7" s="23" t="s">
        <v>155</v>
      </c>
      <c r="D7" s="19" t="e">
        <f>REPLACE(#REF!,7,8,"********")</f>
        <v>#REF!</v>
      </c>
      <c r="E7" s="20" t="s">
        <v>145</v>
      </c>
      <c r="F7" s="20" t="s">
        <v>146</v>
      </c>
      <c r="G7" s="24" t="s">
        <v>156</v>
      </c>
      <c r="H7" s="22" t="s">
        <v>157</v>
      </c>
      <c r="I7" s="37" t="s">
        <v>9</v>
      </c>
      <c r="J7" s="25">
        <v>22467</v>
      </c>
      <c r="K7" s="25">
        <v>1</v>
      </c>
      <c r="L7" s="41">
        <v>500</v>
      </c>
    </row>
    <row r="8" s="2" customFormat="1" ht="30" customHeight="1" spans="1:12">
      <c r="A8" s="16">
        <v>5</v>
      </c>
      <c r="B8" s="25" t="s">
        <v>158</v>
      </c>
      <c r="C8" s="25" t="s">
        <v>158</v>
      </c>
      <c r="D8" s="19" t="e">
        <f>REPLACE(#REF!,7,8,"********")</f>
        <v>#REF!</v>
      </c>
      <c r="E8" s="20" t="s">
        <v>145</v>
      </c>
      <c r="F8" s="20" t="s">
        <v>146</v>
      </c>
      <c r="G8" s="26" t="s">
        <v>159</v>
      </c>
      <c r="H8" s="22" t="s">
        <v>160</v>
      </c>
      <c r="I8" s="37" t="s">
        <v>9</v>
      </c>
      <c r="J8" s="25">
        <v>17355</v>
      </c>
      <c r="K8" s="25">
        <v>2</v>
      </c>
      <c r="L8" s="41">
        <v>500</v>
      </c>
    </row>
    <row r="9" s="2" customFormat="1" ht="29" customHeight="1" spans="1:12">
      <c r="A9" s="16">
        <v>6</v>
      </c>
      <c r="B9" s="23" t="s">
        <v>161</v>
      </c>
      <c r="C9" s="23" t="s">
        <v>161</v>
      </c>
      <c r="D9" s="19" t="e">
        <f>REPLACE(#REF!,7,8,"********")</f>
        <v>#REF!</v>
      </c>
      <c r="E9" s="20" t="s">
        <v>145</v>
      </c>
      <c r="F9" s="20" t="s">
        <v>146</v>
      </c>
      <c r="G9" s="24" t="s">
        <v>162</v>
      </c>
      <c r="H9" s="22" t="s">
        <v>163</v>
      </c>
      <c r="I9" s="37" t="s">
        <v>9</v>
      </c>
      <c r="J9" s="25">
        <v>27194</v>
      </c>
      <c r="K9" s="25">
        <v>1</v>
      </c>
      <c r="L9" s="41">
        <v>500</v>
      </c>
    </row>
    <row r="10" s="3" customFormat="1" ht="28" customHeight="1" spans="1:16379">
      <c r="A10" s="16">
        <v>7</v>
      </c>
      <c r="B10" s="25" t="s">
        <v>164</v>
      </c>
      <c r="C10" s="25" t="s">
        <v>164</v>
      </c>
      <c r="D10" s="19" t="e">
        <f>REPLACE(#REF!,7,8,"********")</f>
        <v>#REF!</v>
      </c>
      <c r="E10" s="20" t="s">
        <v>145</v>
      </c>
      <c r="F10" s="20" t="s">
        <v>146</v>
      </c>
      <c r="G10" s="26" t="s">
        <v>165</v>
      </c>
      <c r="H10" s="22" t="s">
        <v>166</v>
      </c>
      <c r="I10" s="37" t="s">
        <v>9</v>
      </c>
      <c r="J10" s="25">
        <f>4830+1130+419+9887</f>
        <v>16266</v>
      </c>
      <c r="K10" s="25">
        <v>1</v>
      </c>
      <c r="L10" s="41">
        <v>500</v>
      </c>
      <c r="M10" s="42"/>
      <c r="XEY10" s="47"/>
    </row>
    <row r="11" s="3" customFormat="1" ht="30" customHeight="1" spans="1:16379">
      <c r="A11" s="16">
        <v>8</v>
      </c>
      <c r="B11" s="23" t="s">
        <v>167</v>
      </c>
      <c r="C11" s="23" t="s">
        <v>167</v>
      </c>
      <c r="D11" s="27" t="s">
        <v>168</v>
      </c>
      <c r="E11" s="20" t="s">
        <v>168</v>
      </c>
      <c r="F11" s="20" t="s">
        <v>169</v>
      </c>
      <c r="G11" s="20" t="s">
        <v>170</v>
      </c>
      <c r="H11" s="22" t="s">
        <v>171</v>
      </c>
      <c r="I11" s="37" t="s">
        <v>9</v>
      </c>
      <c r="J11" s="25">
        <f>3035+2980+1060+3330</f>
        <v>10405</v>
      </c>
      <c r="K11" s="25">
        <v>2</v>
      </c>
      <c r="L11" s="43">
        <v>1000</v>
      </c>
      <c r="XEY11" s="47"/>
    </row>
    <row r="12" s="3" customFormat="1" ht="33" customHeight="1" spans="1:16379">
      <c r="A12" s="16">
        <v>9</v>
      </c>
      <c r="B12" s="23" t="s">
        <v>172</v>
      </c>
      <c r="C12" s="23" t="s">
        <v>172</v>
      </c>
      <c r="D12" s="27" t="s">
        <v>168</v>
      </c>
      <c r="E12" s="20" t="s">
        <v>168</v>
      </c>
      <c r="F12" s="20" t="s">
        <v>146</v>
      </c>
      <c r="G12" s="20" t="s">
        <v>173</v>
      </c>
      <c r="H12" s="22" t="s">
        <v>174</v>
      </c>
      <c r="I12" s="37" t="s">
        <v>9</v>
      </c>
      <c r="J12" s="25">
        <v>23451</v>
      </c>
      <c r="K12" s="25">
        <v>2</v>
      </c>
      <c r="L12" s="43">
        <v>1000</v>
      </c>
      <c r="XEY12" s="47"/>
    </row>
    <row r="13" s="3" customFormat="1" ht="39" customHeight="1" spans="1:16379">
      <c r="A13" s="16">
        <v>10</v>
      </c>
      <c r="B13" s="23" t="s">
        <v>175</v>
      </c>
      <c r="C13" s="23" t="s">
        <v>176</v>
      </c>
      <c r="D13" s="27" t="s">
        <v>168</v>
      </c>
      <c r="E13" s="20" t="s">
        <v>168</v>
      </c>
      <c r="F13" s="20" t="s">
        <v>146</v>
      </c>
      <c r="G13" s="20" t="s">
        <v>177</v>
      </c>
      <c r="H13" s="22" t="s">
        <v>178</v>
      </c>
      <c r="I13" s="37" t="s">
        <v>9</v>
      </c>
      <c r="J13" s="25">
        <v>25715</v>
      </c>
      <c r="K13" s="25">
        <v>2</v>
      </c>
      <c r="L13" s="43">
        <v>1000</v>
      </c>
      <c r="XEY13" s="47"/>
    </row>
    <row r="14" s="3" customFormat="1" ht="30" customHeight="1" spans="1:16379">
      <c r="A14" s="16">
        <v>11</v>
      </c>
      <c r="B14" s="23" t="s">
        <v>179</v>
      </c>
      <c r="C14" s="23" t="s">
        <v>179</v>
      </c>
      <c r="D14" s="27" t="s">
        <v>168</v>
      </c>
      <c r="E14" s="20" t="s">
        <v>168</v>
      </c>
      <c r="F14" s="20" t="s">
        <v>146</v>
      </c>
      <c r="G14" s="20" t="s">
        <v>180</v>
      </c>
      <c r="H14" s="22" t="s">
        <v>181</v>
      </c>
      <c r="I14" s="37" t="s">
        <v>9</v>
      </c>
      <c r="J14" s="25"/>
      <c r="K14" s="25">
        <v>1</v>
      </c>
      <c r="L14" s="43">
        <v>500</v>
      </c>
      <c r="XEY14" s="47"/>
    </row>
    <row r="15" s="3" customFormat="1" ht="30" customHeight="1" spans="1:16379">
      <c r="A15" s="16">
        <v>12</v>
      </c>
      <c r="B15" s="23" t="s">
        <v>182</v>
      </c>
      <c r="C15" s="23" t="s">
        <v>182</v>
      </c>
      <c r="D15" s="27" t="s">
        <v>168</v>
      </c>
      <c r="E15" s="20" t="s">
        <v>168</v>
      </c>
      <c r="F15" s="20" t="s">
        <v>127</v>
      </c>
      <c r="G15" s="20" t="s">
        <v>183</v>
      </c>
      <c r="H15" s="22" t="s">
        <v>184</v>
      </c>
      <c r="I15" s="37" t="s">
        <v>9</v>
      </c>
      <c r="J15" s="25">
        <f>17977</f>
        <v>17977</v>
      </c>
      <c r="K15" s="25">
        <v>6</v>
      </c>
      <c r="L15" s="43">
        <v>2000</v>
      </c>
      <c r="XEY15" s="47"/>
    </row>
    <row r="16" s="3" customFormat="1" ht="30" customHeight="1" spans="1:16379">
      <c r="A16" s="16">
        <v>13</v>
      </c>
      <c r="B16" s="23" t="s">
        <v>185</v>
      </c>
      <c r="C16" s="23" t="s">
        <v>185</v>
      </c>
      <c r="D16" s="27" t="s">
        <v>168</v>
      </c>
      <c r="E16" s="20" t="s">
        <v>168</v>
      </c>
      <c r="F16" s="20" t="s">
        <v>146</v>
      </c>
      <c r="G16" s="20" t="s">
        <v>186</v>
      </c>
      <c r="H16" s="22" t="s">
        <v>187</v>
      </c>
      <c r="I16" s="37" t="s">
        <v>9</v>
      </c>
      <c r="J16" s="25">
        <v>13113</v>
      </c>
      <c r="K16" s="25">
        <v>2</v>
      </c>
      <c r="L16" s="43">
        <v>500</v>
      </c>
      <c r="XEY16" s="47"/>
    </row>
    <row r="17" s="3" customFormat="1" ht="30" customHeight="1" spans="1:16379">
      <c r="A17" s="16">
        <v>14</v>
      </c>
      <c r="B17" s="23" t="s">
        <v>188</v>
      </c>
      <c r="C17" s="23" t="s">
        <v>188</v>
      </c>
      <c r="D17" s="27" t="s">
        <v>168</v>
      </c>
      <c r="E17" s="20" t="s">
        <v>168</v>
      </c>
      <c r="F17" s="20" t="s">
        <v>169</v>
      </c>
      <c r="G17" s="20" t="s">
        <v>189</v>
      </c>
      <c r="H17" s="22" t="s">
        <v>190</v>
      </c>
      <c r="I17" s="37" t="s">
        <v>9</v>
      </c>
      <c r="J17" s="25">
        <f>1524+6527+8276+5553</f>
        <v>21880</v>
      </c>
      <c r="K17" s="25">
        <v>6</v>
      </c>
      <c r="L17" s="43">
        <v>2000</v>
      </c>
      <c r="XEY17" s="47"/>
    </row>
    <row r="18" s="3" customFormat="1" ht="30" customHeight="1" spans="1:16379">
      <c r="A18" s="16">
        <v>15</v>
      </c>
      <c r="B18" s="23" t="s">
        <v>191</v>
      </c>
      <c r="C18" s="23" t="s">
        <v>191</v>
      </c>
      <c r="D18" s="27" t="s">
        <v>168</v>
      </c>
      <c r="E18" s="20" t="s">
        <v>168</v>
      </c>
      <c r="F18" s="20" t="s">
        <v>146</v>
      </c>
      <c r="G18" s="20" t="s">
        <v>192</v>
      </c>
      <c r="H18" s="20" t="s">
        <v>193</v>
      </c>
      <c r="I18" s="37" t="s">
        <v>9</v>
      </c>
      <c r="J18" s="25">
        <f>2660+21069+5271</f>
        <v>29000</v>
      </c>
      <c r="K18" s="25">
        <v>1</v>
      </c>
      <c r="L18" s="44">
        <v>500</v>
      </c>
      <c r="XEY18" s="47"/>
    </row>
    <row r="19" customFormat="1" ht="24" customHeight="1" spans="1:12">
      <c r="A19" s="28" t="s">
        <v>15</v>
      </c>
      <c r="B19" s="29"/>
      <c r="C19" s="29"/>
      <c r="D19" s="30"/>
      <c r="E19" s="30"/>
      <c r="F19" s="30"/>
      <c r="G19" s="31"/>
      <c r="H19" s="31"/>
      <c r="I19" s="37"/>
      <c r="J19" s="45"/>
      <c r="K19" s="30"/>
      <c r="L19" s="44">
        <f>SUM(L4:L18)</f>
        <v>14500</v>
      </c>
    </row>
    <row r="20" ht="30" customHeight="1" spans="2:11">
      <c r="B20" s="32" t="s">
        <v>194</v>
      </c>
      <c r="I20" s="46"/>
      <c r="J20" s="32"/>
      <c r="K20" s="32"/>
    </row>
  </sheetData>
  <mergeCells count="4">
    <mergeCell ref="A1:L1"/>
    <mergeCell ref="A2:C2"/>
    <mergeCell ref="A19:C19"/>
    <mergeCell ref="J20:K20"/>
  </mergeCells>
  <pageMargins left="0.357638888888889" right="0.357638888888889" top="0.590277777777778" bottom="0.409027777777778" header="0.5" footer="0.302777777777778"/>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汇总表</vt:lpstr>
      <vt:lpstr>河坝镇</vt:lpstr>
      <vt:lpstr>北洲子镇</vt:lpstr>
      <vt:lpstr>金盆镇</vt:lpstr>
      <vt:lpstr>千山红镇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E浏阳河</cp:lastModifiedBy>
  <dcterms:created xsi:type="dcterms:W3CDTF">2021-10-09T08:29:00Z</dcterms:created>
  <dcterms:modified xsi:type="dcterms:W3CDTF">2023-03-24T01:08:00Z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143AB314EB0A4513B5A03FEB39C3C4BE</vt:lpwstr>
  </property>
  <property fmtid="{D5CDD505-2E9C-101B-9397-08002B2CF9AE}" pid="3" name="KSOProductBuildVer">
    <vt:lpwstr>2052-11.1.0.14018</vt:lpwstr>
  </property>
</Properties>
</file>