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3" hidden="1">金盆镇!#REF!</definedName>
    <definedName name="_xlnm._FilterDatabase" localSheetId="1" hidden="1">河坝镇!#REF!</definedName>
    <definedName name="_xlnm._FilterDatabase" localSheetId="2" hidden="1">北洲子镇!#REF!</definedName>
    <definedName name="_xlnm._FilterDatabase" localSheetId="4" hidden="1">千山红镇!#REF!</definedName>
    <definedName name="_xlnm.Print_Titles" localSheetId="4">千山红镇!$1:$2</definedName>
    <definedName name="_xlnm.Print_Titles" localSheetId="1">河坝镇!$1:$2</definedName>
    <definedName name="_xlnm.Print_Area" localSheetId="0">汇总表!$A$1:$E$18</definedName>
    <definedName name="_xlnm.Print_Area" localSheetId="3">金盆镇!#REF!</definedName>
  </definedNames>
  <calcPr calcId="144525"/>
</workbook>
</file>

<file path=xl/sharedStrings.xml><?xml version="1.0" encoding="utf-8"?>
<sst xmlns="http://schemas.openxmlformats.org/spreadsheetml/2006/main" count="286" uniqueCount="146">
  <si>
    <t>大通湖区2023年11月临时救助发放汇总表</t>
  </si>
  <si>
    <t xml:space="preserve">                                           2023/11/20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</si>
  <si>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</si>
  <si>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</si>
  <si>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</si>
  <si>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</si>
  <si>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</si>
  <si>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</si>
  <si>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</si>
  <si>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</si>
  <si>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</si>
  <si>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</si>
  <si>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</si>
  <si>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</si>
  <si>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</si>
  <si>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 xml:space="preserve">主管领导：                                                             </t>
  </si>
  <si>
    <t>民政/医保分管领导：</t>
  </si>
  <si>
    <t>社保分管领导：</t>
  </si>
  <si>
    <t xml:space="preserve">      残联分管领导：</t>
  </si>
  <si>
    <t>股室负责人：</t>
  </si>
  <si>
    <t>填表：刘阳</t>
  </si>
  <si>
    <t xml:space="preserve">                                                                 </t>
  </si>
  <si>
    <t>大通湖区河坝镇2023年11月份临时救助花名册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</si>
  <si>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</si>
  <si>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</si>
  <si>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</si>
  <si>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</si>
  <si>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</si>
  <si>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</si>
  <si>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</si>
  <si>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</si>
  <si>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备注</t>
  </si>
  <si>
    <t xml:space="preserve"> 帅运娥</t>
  </si>
  <si>
    <t>农丰村1组</t>
  </si>
  <si>
    <t>困难户</t>
  </si>
  <si>
    <t xml:space="preserve"> 子宫脱垂胆襄结石</t>
  </si>
  <si>
    <t>徐爱珍</t>
  </si>
  <si>
    <t>金山社区</t>
  </si>
  <si>
    <t>突发困难户</t>
  </si>
  <si>
    <t>系统性轻链型淀粉性病变、肾病综合征、2型糖尿病</t>
  </si>
  <si>
    <t>徐辉</t>
  </si>
  <si>
    <t>沙堡洲村</t>
  </si>
  <si>
    <t>子宫平滑肌瘤、卵巢交界性肿瘤</t>
  </si>
  <si>
    <t>何红</t>
  </si>
  <si>
    <t>腰椎滑脱</t>
  </si>
  <si>
    <t>姚志平</t>
  </si>
  <si>
    <t>铭新村</t>
  </si>
  <si>
    <t>卵巢恶性肿瘤、结肠病变、双肾囊肿</t>
  </si>
  <si>
    <t>陈菊华</t>
  </si>
  <si>
    <t>腰椎椎管狭窄</t>
  </si>
  <si>
    <t>王利梅</t>
  </si>
  <si>
    <t>芸洲子村</t>
  </si>
  <si>
    <t>因摔跤导致肱骨髁上骨折、2型糖尿病、高血压3级</t>
  </si>
  <si>
    <t>杨魏</t>
  </si>
  <si>
    <t>高血压引起脑出血、中风</t>
  </si>
  <si>
    <t>叶智广</t>
  </si>
  <si>
    <t>肾病综合症</t>
  </si>
  <si>
    <t>陈大现</t>
  </si>
  <si>
    <t>三财垸村</t>
  </si>
  <si>
    <t>左下肢静脉曲张</t>
  </si>
  <si>
    <t>李政改</t>
  </si>
  <si>
    <t>腺样囊性癌</t>
  </si>
  <si>
    <t>刘建</t>
  </si>
  <si>
    <t>乳腺癌</t>
  </si>
  <si>
    <t>易荣军</t>
  </si>
  <si>
    <t>新秀村</t>
  </si>
  <si>
    <t>妻子徐伏香肢体二级残疾，家庭困难</t>
  </si>
  <si>
    <t>北洲子镇2023年11月份临时救助花名册</t>
  </si>
  <si>
    <t>赵小梅</t>
  </si>
  <si>
    <t>银辉社区</t>
  </si>
  <si>
    <t>尿毒症、尿毒症性心肌损伤、高血压等</t>
  </si>
  <si>
    <t>王晖</t>
  </si>
  <si>
    <t>蛛网膜下腔出血、颅内动脉瘤、颅内动脉粥样硬化、高血压</t>
  </si>
  <si>
    <t>陈鹏</t>
  </si>
  <si>
    <t>向阳村</t>
  </si>
  <si>
    <t>乙型病毒性肝炎、胆囊结石伴胆囊炎、肝硬化、慢性胃炎</t>
  </si>
  <si>
    <t>冯发分</t>
  </si>
  <si>
    <t>向东村</t>
  </si>
  <si>
    <t>肺结核、肺炎、慢性胃炎</t>
  </si>
  <si>
    <t>唐启星</t>
  </si>
  <si>
    <t>低保户</t>
  </si>
  <si>
    <t>左上肺恶性肿瘤、肝血管瘤、右肾结石、腔隙性脑梗死、脑萎缩</t>
  </si>
  <si>
    <t>张爱莲</t>
  </si>
  <si>
    <t>腰间盘突出伴神经根病、便秘病、内痔等</t>
  </si>
  <si>
    <t>凌建平</t>
  </si>
  <si>
    <t>宏发社区</t>
  </si>
  <si>
    <t>肢体四级、经典型霍奇金淋巴癌、高血压、冠状动脉粥样硬化性心脏病，主要收入来源靠灵活就业退休</t>
  </si>
  <si>
    <t>赵元香</t>
  </si>
  <si>
    <t>右髋关节置换术后疼痛、高血压、脑梗死、支气管炎</t>
  </si>
  <si>
    <t>益阳市大通湖区金盆镇2023年11月临时救助花名册</t>
  </si>
  <si>
    <t>救助金额（元）</t>
  </si>
  <si>
    <t>何聪</t>
  </si>
  <si>
    <t>有成村</t>
  </si>
  <si>
    <t>困难家庭</t>
  </si>
  <si>
    <t>患左髂骨取骨手术后切口感染、左髂骨慢性骨髓炎伴有引流窦道、颈椎骨折术后等住院治疗，未婚无收入</t>
  </si>
  <si>
    <t>李喜庭</t>
  </si>
  <si>
    <t>患原发性支气管肺癌化疗及免疫治疗、2型糖尿病、高血脂症等</t>
  </si>
  <si>
    <t>何德强</t>
  </si>
  <si>
    <t>患颈椎异常信号灶感染性病变、口咽癌、颈椎间盘突出症伴神经受损继发椎管狭窄症、乙肝病毒性肝炎肝硬化等</t>
  </si>
  <si>
    <t>周新华</t>
  </si>
  <si>
    <t>金桥社区</t>
  </si>
  <si>
    <t>妻子李荣华患子宫癌切除术后放化疗、不完全性肠梗阻、肠炎、脂肪肝、肾囊肿、胆结石等长期住院治疗家庭困难</t>
  </si>
  <si>
    <t>李军辉</t>
  </si>
  <si>
    <t>患大脑动脉栓塞引起脑梗死、基底动脉闭塞、双侧椎动脉闭塞、右肺感染、高血压病3级极高危、低钾血症、颈总动脉斑块、双下肢动脉粥样硬化等</t>
  </si>
  <si>
    <t>益阳市大通湖区千山红镇2023年11月临时救助花名册</t>
  </si>
  <si>
    <t>郭世明</t>
  </si>
  <si>
    <t>大西港</t>
  </si>
  <si>
    <t>其他</t>
  </si>
  <si>
    <t>患支气管动脉肺结核肝炎多种疾病丧失劳动力</t>
  </si>
  <si>
    <t>舒树英</t>
  </si>
  <si>
    <t>本人年老多病老公今年住院花费20几万已死亡</t>
  </si>
  <si>
    <t>2</t>
  </si>
  <si>
    <t>曾湘莲</t>
  </si>
  <si>
    <t>本人患肢动脉粥样心脏病心肌梗多种疾病</t>
  </si>
  <si>
    <t>1</t>
  </si>
  <si>
    <t>姜月娥</t>
  </si>
  <si>
    <t>北汀社区</t>
  </si>
  <si>
    <t>其他家庭</t>
  </si>
  <si>
    <t>因丈夫患有肠癌，住院治疗、放化疗共借债拾多万元后还是因病去逝，导致生活十分困难。</t>
  </si>
  <si>
    <t>高向阳</t>
  </si>
  <si>
    <t>因患有恶性黑色素瘤，从2017年4月患病起到现在，已经在省肿瘤医院累计住院61次，已累计支出费用净额（能报销的在外）100多万元，需长期服药，现生活十分困难。</t>
  </si>
  <si>
    <t>陈恢汉</t>
  </si>
  <si>
    <t>因患有直肠癌III期，进行了直肠全切除手术，在腹部进行了造瘘术，之后进行了四次化疗，</t>
  </si>
  <si>
    <t>23771.47</t>
  </si>
  <si>
    <t>陈逸慕</t>
  </si>
  <si>
    <t>特困供养人员</t>
  </si>
  <si>
    <t>因全身高位截瘫，被评定为壹级残疾，后又因长疮在千山红住院，医院医生要我去大医院治疗，但因家庭经济已十分困难，无力承担此治疗费用。</t>
  </si>
  <si>
    <t>朱玲</t>
  </si>
  <si>
    <t>因患有精神分裂症，后长期服药治疗，后引发糖尿病，眼睛视力能见度也有限，无法看清物体，长期需要服药治疗，生活十分困难。</t>
  </si>
  <si>
    <t>戢亮</t>
  </si>
  <si>
    <t>大莲湖村</t>
  </si>
  <si>
    <t>刑满释放(服刑10年）</t>
  </si>
  <si>
    <t>刘卫兵</t>
  </si>
  <si>
    <t>建档立卡脱贫户</t>
  </si>
  <si>
    <t>患子宫颈恶性肿瘤</t>
  </si>
  <si>
    <t xml:space="preserve"> 熊雪娥</t>
  </si>
  <si>
    <t>患肺癌</t>
  </si>
  <si>
    <t>周畅</t>
  </si>
  <si>
    <t>患白血病</t>
  </si>
  <si>
    <t>李定华</t>
  </si>
  <si>
    <t>冠心病、心衰、脑梗死、高危高血压糖尿病等多种疾病</t>
  </si>
  <si>
    <t>潘丽军</t>
  </si>
  <si>
    <t>民和村</t>
  </si>
  <si>
    <t>患有精神分裂症，长期在南县第三人民医院住院治疗</t>
  </si>
  <si>
    <t>汤长春</t>
  </si>
  <si>
    <t>患有分化型精神分裂症，长期在南县第三人民医院治疗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</si>
</sst>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9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sz val="9"/>
      <color rgb="FFFF0000"/>
      <name val="宋体"/>
      <charset val="134"/>
    </font>
    <font>
      <b/>
      <sz val="12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31" fontId="25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K19" sqref="K19"/>
    </sheetView>
  </sheetViews>
  <sheetFormatPr defaultColWidth="9" defaultRowHeight="14.25" outlineLevelCol="6"/>
  <cols>
    <col min="1" max="1" width="10" style="52" customWidth="1"/>
    <col min="2" max="2" width="17.375" style="52" customWidth="1"/>
    <col min="3" max="3" width="39.125" style="52" customWidth="1"/>
    <col min="4" max="4" width="31.25" style="52" customWidth="1"/>
    <col min="5" max="5" width="30.625" style="52" customWidth="1"/>
    <col min="6" max="6" width="2.5" style="52" customWidth="1"/>
    <col min="7" max="7" width="9" style="52" customWidth="1"/>
    <col min="8" max="16384" width="9" style="52"/>
  </cols>
  <sheetData>
    <row r="1" s="52" customFormat="1" ht="35.25" customHeight="1" spans="1:5">
      <c r="A1" s="91" t="s">
        <v>0</v>
      </c>
      <c r="B1" s="91"/>
      <c r="C1" s="91"/>
      <c r="D1" s="91"/>
      <c r="E1" s="91"/>
    </row>
    <row r="2" s="52" customFormat="1" ht="33.75" customHeight="1" spans="1:7">
      <c r="A2" s="92" t="s">
        <v>1</v>
      </c>
      <c r="B2" s="92"/>
      <c r="C2" s="92"/>
      <c r="D2" s="92"/>
      <c r="E2" s="92"/>
      <c r="F2" s="93"/>
      <c r="G2" s="93"/>
    </row>
    <row r="3" s="52" customFormat="1" ht="28" customHeight="1" spans="1:5">
      <c r="A3" s="94" t="s">
        <v>2</v>
      </c>
      <c r="B3" s="94" t="s">
        <v>3</v>
      </c>
      <c r="C3" s="94" t="s">
        <v>4</v>
      </c>
      <c r="D3" s="94" t="s">
        <v>5</v>
      </c>
      <c r="E3" s="94" t="s">
        <v>6</v>
      </c>
    </row>
    <row r="4" s="52" customFormat="1" ht="22" customHeight="1" spans="1:5">
      <c r="A4" s="95">
        <v>1</v>
      </c>
      <c r="B4" s="95" t="s">
        <v>7</v>
      </c>
      <c r="C4" s="94" t="s">
        <v>8</v>
      </c>
      <c r="D4" s="94">
        <v>1</v>
      </c>
      <c r="E4" s="94">
        <v>2000</v>
      </c>
    </row>
    <row r="5" s="52" customFormat="1" ht="22" customHeight="1" spans="1:5">
      <c r="A5" s="96"/>
      <c r="B5" s="96"/>
      <c r="C5" s="94" t="s">
        <v>9</v>
      </c>
      <c r="D5" s="94">
        <v>12</v>
      </c>
      <c r="E5" s="94">
        <v>19000</v>
      </c>
    </row>
    <row r="6" s="52" customFormat="1" ht="22" customHeight="1" spans="1:5">
      <c r="A6" s="96"/>
      <c r="B6" s="96"/>
      <c r="C6" s="97" t="s">
        <v>10</v>
      </c>
      <c r="D6" s="97">
        <f>SUM(D4:D5)</f>
        <v>13</v>
      </c>
      <c r="E6" s="97">
        <f>SUM(E4:E5)</f>
        <v>21000</v>
      </c>
    </row>
    <row r="7" s="52" customFormat="1" ht="22" customHeight="1" spans="1:5">
      <c r="A7" s="95">
        <v>2</v>
      </c>
      <c r="B7" s="95" t="s">
        <v>11</v>
      </c>
      <c r="C7" s="94" t="s">
        <v>8</v>
      </c>
      <c r="D7" s="94">
        <v>0</v>
      </c>
      <c r="E7" s="94">
        <v>0</v>
      </c>
    </row>
    <row r="8" s="52" customFormat="1" ht="22" customHeight="1" spans="1:5">
      <c r="A8" s="96"/>
      <c r="B8" s="96"/>
      <c r="C8" s="94" t="s">
        <v>9</v>
      </c>
      <c r="D8" s="94">
        <v>8</v>
      </c>
      <c r="E8" s="94">
        <v>14000</v>
      </c>
    </row>
    <row r="9" s="52" customFormat="1" ht="22" customHeight="1" spans="1:5">
      <c r="A9" s="96"/>
      <c r="B9" s="96"/>
      <c r="C9" s="97" t="s">
        <v>10</v>
      </c>
      <c r="D9" s="98">
        <f>D7+D8</f>
        <v>8</v>
      </c>
      <c r="E9" s="98">
        <f>E7+E8</f>
        <v>14000</v>
      </c>
    </row>
    <row r="10" s="52" customFormat="1" ht="22" customHeight="1" spans="1:5">
      <c r="A10" s="95">
        <v>3</v>
      </c>
      <c r="B10" s="95" t="s">
        <v>12</v>
      </c>
      <c r="C10" s="94" t="s">
        <v>8</v>
      </c>
      <c r="D10" s="94">
        <v>0</v>
      </c>
      <c r="E10" s="94">
        <v>0</v>
      </c>
    </row>
    <row r="11" s="52" customFormat="1" ht="22" customHeight="1" spans="1:5">
      <c r="A11" s="96"/>
      <c r="B11" s="96"/>
      <c r="C11" s="94" t="s">
        <v>9</v>
      </c>
      <c r="D11" s="94">
        <v>5</v>
      </c>
      <c r="E11" s="94">
        <v>10000</v>
      </c>
    </row>
    <row r="12" s="52" customFormat="1" ht="22" customHeight="1" spans="1:5">
      <c r="A12" s="96"/>
      <c r="B12" s="96"/>
      <c r="C12" s="97" t="s">
        <v>10</v>
      </c>
      <c r="D12" s="97">
        <f>SUM(D10:D11)</f>
        <v>5</v>
      </c>
      <c r="E12" s="97">
        <f>SUM(E10:E11)</f>
        <v>10000</v>
      </c>
    </row>
    <row r="13" s="52" customFormat="1" ht="22" customHeight="1" spans="1:5">
      <c r="A13" s="94">
        <v>3</v>
      </c>
      <c r="B13" s="94" t="s">
        <v>13</v>
      </c>
      <c r="C13" s="94" t="s">
        <v>8</v>
      </c>
      <c r="D13" s="94">
        <v>1</v>
      </c>
      <c r="E13" s="94">
        <v>4000</v>
      </c>
    </row>
    <row r="14" s="52" customFormat="1" ht="22" customHeight="1" spans="1:5">
      <c r="A14" s="94"/>
      <c r="B14" s="94"/>
      <c r="C14" s="94" t="s">
        <v>9</v>
      </c>
      <c r="D14" s="94">
        <v>14</v>
      </c>
      <c r="E14" s="94">
        <v>15500</v>
      </c>
    </row>
    <row r="15" s="52" customFormat="1" ht="22" customHeight="1" spans="1:5">
      <c r="A15" s="94"/>
      <c r="B15" s="94"/>
      <c r="C15" s="97" t="s">
        <v>10</v>
      </c>
      <c r="D15" s="98">
        <f>D13+D14</f>
        <v>15</v>
      </c>
      <c r="E15" s="97">
        <f>SUM(E13:E14)</f>
        <v>19500</v>
      </c>
    </row>
    <row r="16" s="52" customFormat="1" ht="22" customHeight="1" spans="1:5">
      <c r="A16" s="99"/>
      <c r="B16" s="94" t="s">
        <v>14</v>
      </c>
      <c r="C16" s="97"/>
      <c r="D16" s="97">
        <f>D6+D9+D12+D15</f>
        <v>41</v>
      </c>
      <c r="E16" s="97">
        <f>E6+E9+E12+E15</f>
        <v>64500</v>
      </c>
    </row>
    <row r="17" s="52" customFormat="1" ht="56" customHeight="1" spans="1:5">
      <c r="A17" s="100" t="s">
        <v>15</v>
      </c>
      <c r="C17" s="52" t="s">
        <v>16</v>
      </c>
      <c r="D17" s="52" t="s">
        <v>17</v>
      </c>
      <c r="E17" s="101" t="s">
        <v>18</v>
      </c>
    </row>
    <row r="18" s="52" customFormat="1" ht="46" customHeight="1" spans="4:5">
      <c r="D18" s="52" t="s">
        <v>19</v>
      </c>
      <c r="E18" s="51" t="s">
        <v>20</v>
      </c>
    </row>
    <row r="19" s="52" customFormat="1" ht="19" customHeight="1" spans="1:5">
      <c r="A19" s="101" t="s">
        <v>21</v>
      </c>
      <c r="B19" s="101"/>
      <c r="D19" s="101"/>
      <c r="E19" s="101"/>
    </row>
    <row r="20" s="52" customFormat="1" ht="19" customHeight="1" spans="1:5">
      <c r="A20" s="101"/>
      <c r="B20" s="101"/>
      <c r="C20" s="101"/>
      <c r="D20" s="101"/>
      <c r="E20" s="101"/>
    </row>
    <row r="21" s="52" customFormat="1" ht="19" customHeight="1"/>
    <row r="22" s="52" customFormat="1" ht="19" customHeight="1"/>
    <row r="23" s="52" customFormat="1" ht="19" customHeight="1"/>
    <row r="24" s="52" customFormat="1" ht="19" customHeight="1"/>
    <row r="25" ht="19" customHeight="1"/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ageMargins left="0.897222222222222" right="0.8972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E20" sqref="E20"/>
    </sheetView>
  </sheetViews>
  <sheetFormatPr defaultColWidth="9" defaultRowHeight="35" customHeight="1"/>
  <cols>
    <col min="1" max="1" width="4" style="81"/>
    <col min="2" max="2" width="7.125" style="81" customWidth="1"/>
    <col min="3" max="4" width="9.25" style="81" customWidth="1"/>
    <col min="5" max="5" width="37.75" style="82" customWidth="1"/>
    <col min="6" max="6" width="7.375" style="82" customWidth="1"/>
    <col min="7" max="7" width="8.75" style="82" customWidth="1"/>
    <col min="8" max="8" width="7.5" style="82" customWidth="1"/>
    <col min="9" max="9" width="7.125" style="81" customWidth="1"/>
    <col min="10" max="10" width="10.75" style="52" customWidth="1"/>
    <col min="11" max="16377" width="9" style="52"/>
    <col min="16378" max="16384" width="9" style="83"/>
  </cols>
  <sheetData>
    <row r="1" s="52" customFormat="1" ht="51" customHeight="1" spans="1:10">
      <c r="A1" s="56" t="s">
        <v>22</v>
      </c>
      <c r="B1" s="56"/>
      <c r="C1" s="56"/>
      <c r="D1" s="56"/>
      <c r="E1" s="56"/>
      <c r="F1" s="84"/>
      <c r="G1" s="56"/>
      <c r="H1" s="56"/>
      <c r="I1" s="56"/>
      <c r="J1" s="54"/>
    </row>
    <row r="2" s="52" customFormat="1" customHeight="1" spans="1:10">
      <c r="A2" s="16" t="s">
        <v>2</v>
      </c>
      <c r="B2" s="16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6" t="s">
        <v>28</v>
      </c>
      <c r="H2" s="16" t="s">
        <v>29</v>
      </c>
      <c r="I2" s="63" t="s">
        <v>30</v>
      </c>
      <c r="J2" s="18" t="s">
        <v>31</v>
      </c>
    </row>
    <row r="3" s="52" customFormat="1" ht="22" customHeight="1" spans="1:10">
      <c r="A3" s="85">
        <v>1</v>
      </c>
      <c r="B3" s="60" t="s">
        <v>32</v>
      </c>
      <c r="C3" s="60" t="s">
        <v>33</v>
      </c>
      <c r="D3" s="60" t="s">
        <v>34</v>
      </c>
      <c r="E3" s="60" t="s">
        <v>35</v>
      </c>
      <c r="F3" s="60" t="s">
        <v>9</v>
      </c>
      <c r="G3" s="60">
        <v>25771</v>
      </c>
      <c r="H3" s="60"/>
      <c r="I3" s="87">
        <v>1000</v>
      </c>
      <c r="J3" s="88"/>
    </row>
    <row r="4" s="52" customFormat="1" ht="22" customHeight="1" spans="1:10">
      <c r="A4" s="85">
        <v>2</v>
      </c>
      <c r="B4" s="86" t="s">
        <v>36</v>
      </c>
      <c r="C4" s="16" t="s">
        <v>37</v>
      </c>
      <c r="D4" s="60" t="s">
        <v>38</v>
      </c>
      <c r="E4" s="16" t="s">
        <v>39</v>
      </c>
      <c r="F4" s="60" t="s">
        <v>9</v>
      </c>
      <c r="G4" s="16">
        <v>121515.16</v>
      </c>
      <c r="H4" s="70"/>
      <c r="I4" s="89">
        <v>3000</v>
      </c>
      <c r="J4" s="90"/>
    </row>
    <row r="5" s="52" customFormat="1" ht="22" customHeight="1" spans="1:10">
      <c r="A5" s="85">
        <v>3</v>
      </c>
      <c r="B5" s="86" t="s">
        <v>40</v>
      </c>
      <c r="C5" s="16" t="s">
        <v>41</v>
      </c>
      <c r="D5" s="60" t="s">
        <v>34</v>
      </c>
      <c r="E5" s="16" t="s">
        <v>42</v>
      </c>
      <c r="F5" s="60" t="s">
        <v>9</v>
      </c>
      <c r="G5" s="16">
        <v>28700</v>
      </c>
      <c r="H5" s="70"/>
      <c r="I5" s="63">
        <v>1000</v>
      </c>
      <c r="J5" s="90"/>
    </row>
    <row r="6" s="52" customFormat="1" ht="22" customHeight="1" spans="1:10">
      <c r="A6" s="85">
        <v>4</v>
      </c>
      <c r="B6" s="86" t="s">
        <v>43</v>
      </c>
      <c r="C6" s="16" t="s">
        <v>41</v>
      </c>
      <c r="D6" s="60" t="s">
        <v>34</v>
      </c>
      <c r="E6" s="16" t="s">
        <v>44</v>
      </c>
      <c r="F6" s="60" t="s">
        <v>9</v>
      </c>
      <c r="G6" s="16">
        <v>32255.15</v>
      </c>
      <c r="H6" s="70"/>
      <c r="I6" s="63">
        <v>1000</v>
      </c>
      <c r="J6" s="90"/>
    </row>
    <row r="7" s="52" customFormat="1" ht="22" customHeight="1" spans="1:10">
      <c r="A7" s="85">
        <v>5</v>
      </c>
      <c r="B7" s="86" t="s">
        <v>45</v>
      </c>
      <c r="C7" s="16" t="s">
        <v>46</v>
      </c>
      <c r="D7" s="60" t="s">
        <v>34</v>
      </c>
      <c r="E7" s="16" t="s">
        <v>47</v>
      </c>
      <c r="F7" s="60" t="s">
        <v>9</v>
      </c>
      <c r="G7" s="16">
        <v>55181.31</v>
      </c>
      <c r="H7" s="70"/>
      <c r="I7" s="63">
        <v>1500</v>
      </c>
      <c r="J7" s="90"/>
    </row>
    <row r="8" s="52" customFormat="1" ht="22" customHeight="1" spans="1:10">
      <c r="A8" s="85">
        <v>6</v>
      </c>
      <c r="B8" s="86" t="s">
        <v>48</v>
      </c>
      <c r="C8" s="16" t="s">
        <v>46</v>
      </c>
      <c r="D8" s="60" t="s">
        <v>34</v>
      </c>
      <c r="E8" s="16" t="s">
        <v>49</v>
      </c>
      <c r="F8" s="60" t="s">
        <v>9</v>
      </c>
      <c r="G8" s="16">
        <v>48342.3</v>
      </c>
      <c r="H8" s="70"/>
      <c r="I8" s="63">
        <v>1000</v>
      </c>
      <c r="J8" s="90"/>
    </row>
    <row r="9" s="52" customFormat="1" ht="22" customHeight="1" spans="1:10">
      <c r="A9" s="85">
        <v>7</v>
      </c>
      <c r="B9" s="86" t="s">
        <v>50</v>
      </c>
      <c r="C9" s="16" t="s">
        <v>51</v>
      </c>
      <c r="D9" s="18" t="s">
        <v>34</v>
      </c>
      <c r="E9" s="16" t="s">
        <v>52</v>
      </c>
      <c r="F9" s="60" t="s">
        <v>9</v>
      </c>
      <c r="G9" s="16">
        <v>35673.12</v>
      </c>
      <c r="H9" s="70"/>
      <c r="I9" s="63">
        <v>1000</v>
      </c>
      <c r="J9" s="90"/>
    </row>
    <row r="10" s="52" customFormat="1" ht="22" customHeight="1" spans="1:10">
      <c r="A10" s="85">
        <v>8</v>
      </c>
      <c r="B10" s="86" t="s">
        <v>53</v>
      </c>
      <c r="C10" s="16" t="s">
        <v>51</v>
      </c>
      <c r="D10" s="18" t="s">
        <v>34</v>
      </c>
      <c r="E10" s="16" t="s">
        <v>54</v>
      </c>
      <c r="F10" s="60" t="s">
        <v>9</v>
      </c>
      <c r="G10" s="16">
        <v>21482.11</v>
      </c>
      <c r="H10" s="70"/>
      <c r="I10" s="63">
        <v>1500</v>
      </c>
      <c r="J10" s="90"/>
    </row>
    <row r="11" s="52" customFormat="1" ht="22" customHeight="1" spans="1:10">
      <c r="A11" s="85">
        <v>9</v>
      </c>
      <c r="B11" s="86" t="s">
        <v>55</v>
      </c>
      <c r="C11" s="16" t="s">
        <v>51</v>
      </c>
      <c r="D11" s="18" t="s">
        <v>34</v>
      </c>
      <c r="E11" s="16" t="s">
        <v>56</v>
      </c>
      <c r="F11" s="60" t="s">
        <v>9</v>
      </c>
      <c r="G11" s="16">
        <v>29911.17</v>
      </c>
      <c r="H11" s="70"/>
      <c r="I11" s="63">
        <v>1500</v>
      </c>
      <c r="J11" s="90"/>
    </row>
    <row r="12" s="52" customFormat="1" ht="22" customHeight="1" spans="1:10">
      <c r="A12" s="85">
        <v>10</v>
      </c>
      <c r="B12" s="86" t="s">
        <v>57</v>
      </c>
      <c r="C12" s="16" t="s">
        <v>58</v>
      </c>
      <c r="D12" s="18" t="s">
        <v>34</v>
      </c>
      <c r="E12" s="16" t="s">
        <v>59</v>
      </c>
      <c r="F12" s="60" t="s">
        <v>9</v>
      </c>
      <c r="G12" s="16">
        <v>22000</v>
      </c>
      <c r="H12" s="70"/>
      <c r="I12" s="63">
        <v>1000</v>
      </c>
      <c r="J12" s="90"/>
    </row>
    <row r="13" s="52" customFormat="1" ht="22" customHeight="1" spans="1:10">
      <c r="A13" s="85">
        <v>11</v>
      </c>
      <c r="B13" s="86" t="s">
        <v>60</v>
      </c>
      <c r="C13" s="16" t="s">
        <v>58</v>
      </c>
      <c r="D13" s="18" t="s">
        <v>34</v>
      </c>
      <c r="E13" s="16" t="s">
        <v>61</v>
      </c>
      <c r="F13" s="60" t="s">
        <v>9</v>
      </c>
      <c r="G13" s="16">
        <v>11353.41</v>
      </c>
      <c r="H13" s="70"/>
      <c r="I13" s="63">
        <v>1000</v>
      </c>
      <c r="J13" s="90"/>
    </row>
    <row r="14" s="52" customFormat="1" ht="22" customHeight="1" spans="1:10">
      <c r="A14" s="85">
        <v>12</v>
      </c>
      <c r="B14" s="86" t="s">
        <v>62</v>
      </c>
      <c r="C14" s="16" t="s">
        <v>58</v>
      </c>
      <c r="D14" s="18" t="s">
        <v>34</v>
      </c>
      <c r="E14" s="16" t="s">
        <v>63</v>
      </c>
      <c r="F14" s="60" t="s">
        <v>9</v>
      </c>
      <c r="G14" s="16">
        <v>146342.92</v>
      </c>
      <c r="H14" s="70"/>
      <c r="I14" s="89">
        <v>4500</v>
      </c>
      <c r="J14" s="90"/>
    </row>
    <row r="15" s="52" customFormat="1" ht="22" customHeight="1" spans="1:10">
      <c r="A15" s="85">
        <v>13</v>
      </c>
      <c r="B15" s="86" t="s">
        <v>64</v>
      </c>
      <c r="C15" s="16" t="s">
        <v>65</v>
      </c>
      <c r="D15" s="18" t="s">
        <v>34</v>
      </c>
      <c r="E15" s="16" t="s">
        <v>66</v>
      </c>
      <c r="F15" s="60" t="s">
        <v>8</v>
      </c>
      <c r="G15" s="16"/>
      <c r="H15" s="70"/>
      <c r="I15" s="89">
        <v>2000</v>
      </c>
      <c r="J15" s="90"/>
    </row>
    <row r="16" s="52" customFormat="1" ht="22" customHeight="1" spans="1:10">
      <c r="A16" s="16"/>
      <c r="B16" s="86"/>
      <c r="C16" s="16"/>
      <c r="D16" s="18"/>
      <c r="E16" s="16"/>
      <c r="F16" s="60"/>
      <c r="G16" s="16"/>
      <c r="H16" s="70"/>
      <c r="I16" s="63">
        <f>SUM(I3:I15)</f>
        <v>21000</v>
      </c>
      <c r="J16" s="90"/>
    </row>
  </sheetData>
  <mergeCells count="1">
    <mergeCell ref="A1:I1"/>
  </mergeCells>
  <pageMargins left="0.393055555555556" right="0.393055555555556" top="0.629861111111111" bottom="0.432638888888889" header="0.354166666666667" footer="0.35416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3"/>
  <sheetViews>
    <sheetView workbookViewId="0">
      <selection activeCell="J2" sqref="J$1:K$1048576"/>
    </sheetView>
  </sheetViews>
  <sheetFormatPr defaultColWidth="9" defaultRowHeight="13.5"/>
  <cols>
    <col min="1" max="1" width="3.75" customWidth="1"/>
    <col min="2" max="3" width="7.25" customWidth="1"/>
    <col min="4" max="4" width="6.25" customWidth="1"/>
    <col min="5" max="5" width="42.125" customWidth="1"/>
    <col min="6" max="6" width="10.5" customWidth="1"/>
    <col min="7" max="8" width="7.5" customWidth="1"/>
    <col min="9" max="9" width="7.25" customWidth="1"/>
    <col min="10" max="246" width="4.375" customWidth="1"/>
    <col min="247" max="247" width="4.375"/>
  </cols>
  <sheetData>
    <row r="1" s="52" customFormat="1" ht="39" customHeight="1" spans="1:9">
      <c r="A1" s="69" t="s">
        <v>67</v>
      </c>
      <c r="B1" s="69"/>
      <c r="C1" s="69"/>
      <c r="D1" s="69"/>
      <c r="E1" s="69"/>
      <c r="F1" s="69"/>
      <c r="G1" s="69"/>
      <c r="H1" s="69"/>
      <c r="I1" s="69"/>
    </row>
    <row r="2" s="51" customFormat="1" ht="35" customHeight="1" spans="1:9">
      <c r="A2" s="70" t="s">
        <v>2</v>
      </c>
      <c r="B2" s="70" t="s">
        <v>23</v>
      </c>
      <c r="C2" s="70" t="s">
        <v>24</v>
      </c>
      <c r="D2" s="70" t="s">
        <v>25</v>
      </c>
      <c r="E2" s="70" t="s">
        <v>26</v>
      </c>
      <c r="F2" s="70" t="s">
        <v>27</v>
      </c>
      <c r="G2" s="70" t="s">
        <v>28</v>
      </c>
      <c r="H2" s="70" t="s">
        <v>29</v>
      </c>
      <c r="I2" s="79" t="s">
        <v>30</v>
      </c>
    </row>
    <row r="3" s="52" customFormat="1" ht="33" customHeight="1" spans="1:9">
      <c r="A3" s="70">
        <v>1</v>
      </c>
      <c r="B3" s="70" t="s">
        <v>68</v>
      </c>
      <c r="C3" s="70" t="s">
        <v>69</v>
      </c>
      <c r="D3" s="70" t="s">
        <v>34</v>
      </c>
      <c r="E3" s="70" t="s">
        <v>70</v>
      </c>
      <c r="F3" s="70" t="s">
        <v>9</v>
      </c>
      <c r="G3" s="70">
        <v>12863</v>
      </c>
      <c r="H3" s="70">
        <v>2</v>
      </c>
      <c r="I3" s="70">
        <v>1000</v>
      </c>
    </row>
    <row r="4" s="52" customFormat="1" ht="32" customHeight="1" spans="1:9">
      <c r="A4" s="70">
        <v>2</v>
      </c>
      <c r="B4" s="70" t="s">
        <v>71</v>
      </c>
      <c r="C4" s="70" t="s">
        <v>69</v>
      </c>
      <c r="D4" s="70" t="s">
        <v>34</v>
      </c>
      <c r="E4" s="70" t="s">
        <v>72</v>
      </c>
      <c r="F4" s="70" t="s">
        <v>9</v>
      </c>
      <c r="G4" s="70">
        <v>123015</v>
      </c>
      <c r="H4" s="70">
        <v>8</v>
      </c>
      <c r="I4" s="70">
        <v>4000</v>
      </c>
    </row>
    <row r="5" s="52" customFormat="1" ht="33" customHeight="1" spans="1:9">
      <c r="A5" s="70">
        <v>3</v>
      </c>
      <c r="B5" s="70" t="s">
        <v>73</v>
      </c>
      <c r="C5" s="70" t="s">
        <v>74</v>
      </c>
      <c r="D5" s="70" t="s">
        <v>34</v>
      </c>
      <c r="E5" s="70" t="s">
        <v>75</v>
      </c>
      <c r="F5" s="70" t="s">
        <v>9</v>
      </c>
      <c r="G5" s="70">
        <v>34900</v>
      </c>
      <c r="H5" s="70">
        <v>5</v>
      </c>
      <c r="I5" s="70">
        <v>2500</v>
      </c>
    </row>
    <row r="6" s="52" customFormat="1" ht="30" customHeight="1" spans="1:9">
      <c r="A6" s="70">
        <v>4</v>
      </c>
      <c r="B6" s="70" t="s">
        <v>76</v>
      </c>
      <c r="C6" s="70" t="s">
        <v>77</v>
      </c>
      <c r="D6" s="70" t="s">
        <v>34</v>
      </c>
      <c r="E6" s="70" t="s">
        <v>78</v>
      </c>
      <c r="F6" s="70" t="s">
        <v>9</v>
      </c>
      <c r="G6" s="70">
        <v>7100</v>
      </c>
      <c r="H6" s="70">
        <v>3</v>
      </c>
      <c r="I6" s="70">
        <v>1500</v>
      </c>
    </row>
    <row r="7" s="52" customFormat="1" ht="31" customHeight="1" spans="1:9">
      <c r="A7" s="70">
        <v>5</v>
      </c>
      <c r="B7" s="70" t="s">
        <v>79</v>
      </c>
      <c r="C7" s="70" t="s">
        <v>77</v>
      </c>
      <c r="D7" s="70" t="s">
        <v>80</v>
      </c>
      <c r="E7" s="70" t="s">
        <v>81</v>
      </c>
      <c r="F7" s="70" t="s">
        <v>9</v>
      </c>
      <c r="G7" s="70">
        <v>5883</v>
      </c>
      <c r="H7" s="70">
        <v>4</v>
      </c>
      <c r="I7" s="70">
        <v>2000</v>
      </c>
    </row>
    <row r="8" s="52" customFormat="1" ht="29" customHeight="1" spans="1:9">
      <c r="A8" s="70">
        <v>6</v>
      </c>
      <c r="B8" s="70" t="s">
        <v>82</v>
      </c>
      <c r="C8" s="70" t="s">
        <v>77</v>
      </c>
      <c r="D8" s="70" t="s">
        <v>34</v>
      </c>
      <c r="E8" s="70" t="s">
        <v>83</v>
      </c>
      <c r="F8" s="70" t="s">
        <v>9</v>
      </c>
      <c r="G8" s="70">
        <v>26270</v>
      </c>
      <c r="H8" s="70">
        <v>4</v>
      </c>
      <c r="I8" s="70">
        <v>1500</v>
      </c>
    </row>
    <row r="9" s="52" customFormat="1" ht="31" customHeight="1" spans="1:9">
      <c r="A9" s="70">
        <v>7</v>
      </c>
      <c r="B9" s="70" t="s">
        <v>84</v>
      </c>
      <c r="C9" s="70" t="s">
        <v>85</v>
      </c>
      <c r="D9" s="70" t="s">
        <v>34</v>
      </c>
      <c r="E9" s="70" t="s">
        <v>86</v>
      </c>
      <c r="F9" s="70" t="s">
        <v>9</v>
      </c>
      <c r="G9" s="70">
        <v>22524</v>
      </c>
      <c r="H9" s="70">
        <v>2</v>
      </c>
      <c r="I9" s="70">
        <v>1000</v>
      </c>
    </row>
    <row r="10" s="52" customFormat="1" ht="29" customHeight="1" spans="1:9">
      <c r="A10" s="70">
        <v>8</v>
      </c>
      <c r="B10" s="70" t="s">
        <v>87</v>
      </c>
      <c r="C10" s="70" t="s">
        <v>85</v>
      </c>
      <c r="D10" s="70" t="s">
        <v>34</v>
      </c>
      <c r="E10" s="70" t="s">
        <v>88</v>
      </c>
      <c r="F10" s="70" t="s">
        <v>9</v>
      </c>
      <c r="G10" s="70">
        <v>27246</v>
      </c>
      <c r="H10" s="70">
        <v>1</v>
      </c>
      <c r="I10" s="70">
        <v>500</v>
      </c>
    </row>
    <row r="11" s="68" customFormat="1" ht="25" customHeight="1" spans="1:9">
      <c r="A11" s="71" t="s">
        <v>14</v>
      </c>
      <c r="B11" s="71"/>
      <c r="C11" s="72"/>
      <c r="D11" s="72"/>
      <c r="E11" s="73"/>
      <c r="F11" s="72"/>
      <c r="G11" s="72"/>
      <c r="H11" s="72"/>
      <c r="I11" s="71">
        <v>14000</v>
      </c>
    </row>
    <row r="12" s="68" customFormat="1" ht="25" customHeight="1" spans="1:247">
      <c r="A12" s="74"/>
      <c r="B12" s="74"/>
      <c r="C12" s="75"/>
      <c r="D12" s="75"/>
      <c r="E12" s="76"/>
      <c r="F12" s="75"/>
      <c r="G12" s="75"/>
      <c r="H12" s="75"/>
      <c r="I12" s="74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</row>
    <row r="13" s="52" customFormat="1" ht="14.25" spans="1:247">
      <c r="A13" s="77"/>
      <c r="B13" s="77"/>
      <c r="C13" s="77"/>
      <c r="D13" s="77"/>
      <c r="E13" s="78"/>
      <c r="F13" s="77"/>
      <c r="G13" s="78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</sheetData>
  <mergeCells count="2">
    <mergeCell ref="A1:I1"/>
    <mergeCell ref="A11:B11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"/>
  <sheetViews>
    <sheetView workbookViewId="0">
      <selection activeCell="D18" sqref="D18"/>
    </sheetView>
  </sheetViews>
  <sheetFormatPr defaultColWidth="9" defaultRowHeight="14.25" outlineLevelRow="7"/>
  <cols>
    <col min="1" max="1" width="4.1" style="51" customWidth="1"/>
    <col min="2" max="2" width="8.25" style="51" customWidth="1"/>
    <col min="3" max="3" width="7.8" style="51" customWidth="1"/>
    <col min="4" max="4" width="7.5" style="55" customWidth="1"/>
    <col min="5" max="5" width="38.125" style="55" customWidth="1"/>
    <col min="6" max="6" width="5.375" style="55" customWidth="1"/>
    <col min="7" max="7" width="7.2" style="55" customWidth="1"/>
    <col min="8" max="8" width="4.125" style="51" customWidth="1"/>
    <col min="9" max="9" width="7.2" style="6" customWidth="1"/>
    <col min="10" max="10" width="5.7" style="51" customWidth="1"/>
    <col min="11" max="16384" width="9" style="51"/>
  </cols>
  <sheetData>
    <row r="1" s="51" customFormat="1" ht="50" customHeight="1" spans="1:10">
      <c r="A1" s="56" t="s">
        <v>89</v>
      </c>
      <c r="B1" s="56"/>
      <c r="C1" s="56"/>
      <c r="D1" s="56"/>
      <c r="E1" s="56"/>
      <c r="F1" s="56"/>
      <c r="G1" s="56"/>
      <c r="H1" s="56"/>
      <c r="I1" s="56"/>
      <c r="J1" s="56"/>
    </row>
    <row r="2" s="51" customFormat="1" ht="41" customHeight="1" spans="1:10">
      <c r="A2" s="16" t="s">
        <v>2</v>
      </c>
      <c r="B2" s="57" t="s">
        <v>23</v>
      </c>
      <c r="C2" s="58" t="s">
        <v>24</v>
      </c>
      <c r="D2" s="58" t="s">
        <v>25</v>
      </c>
      <c r="E2" s="59" t="s">
        <v>26</v>
      </c>
      <c r="F2" s="16" t="s">
        <v>27</v>
      </c>
      <c r="G2" s="16" t="s">
        <v>28</v>
      </c>
      <c r="H2" s="59" t="s">
        <v>29</v>
      </c>
      <c r="I2" s="63" t="s">
        <v>90</v>
      </c>
      <c r="J2" s="64" t="s">
        <v>31</v>
      </c>
    </row>
    <row r="3" s="52" customFormat="1" ht="46" customHeight="1" spans="1:246">
      <c r="A3" s="16">
        <v>1</v>
      </c>
      <c r="B3" s="16" t="s">
        <v>91</v>
      </c>
      <c r="C3" s="58" t="s">
        <v>92</v>
      </c>
      <c r="D3" s="58" t="s">
        <v>93</v>
      </c>
      <c r="E3" s="59" t="s">
        <v>94</v>
      </c>
      <c r="F3" s="16" t="s">
        <v>9</v>
      </c>
      <c r="G3" s="16">
        <v>33450</v>
      </c>
      <c r="H3" s="59">
        <v>6</v>
      </c>
      <c r="I3" s="63">
        <v>2000</v>
      </c>
      <c r="J3" s="6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</row>
    <row r="4" s="52" customFormat="1" ht="39" customHeight="1" spans="1:246">
      <c r="A4" s="16">
        <v>2</v>
      </c>
      <c r="B4" s="16" t="s">
        <v>95</v>
      </c>
      <c r="C4" s="58" t="s">
        <v>92</v>
      </c>
      <c r="D4" s="58" t="s">
        <v>93</v>
      </c>
      <c r="E4" s="59" t="s">
        <v>96</v>
      </c>
      <c r="F4" s="16" t="s">
        <v>9</v>
      </c>
      <c r="G4" s="16">
        <v>22730</v>
      </c>
      <c r="H4" s="59">
        <v>4</v>
      </c>
      <c r="I4" s="63">
        <v>1500</v>
      </c>
      <c r="J4" s="64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</row>
    <row r="5" s="52" customFormat="1" ht="46" customHeight="1" spans="1:246">
      <c r="A5" s="16">
        <v>3</v>
      </c>
      <c r="B5" s="16" t="s">
        <v>97</v>
      </c>
      <c r="C5" s="58" t="s">
        <v>92</v>
      </c>
      <c r="D5" s="58" t="s">
        <v>93</v>
      </c>
      <c r="E5" s="59" t="s">
        <v>98</v>
      </c>
      <c r="F5" s="16" t="s">
        <v>9</v>
      </c>
      <c r="G5" s="16">
        <v>28280</v>
      </c>
      <c r="H5" s="59">
        <v>6</v>
      </c>
      <c r="I5" s="63">
        <v>3000</v>
      </c>
      <c r="J5" s="64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</row>
    <row r="6" s="53" customFormat="1" ht="50" customHeight="1" spans="1:246">
      <c r="A6" s="60">
        <v>4</v>
      </c>
      <c r="B6" s="60" t="s">
        <v>99</v>
      </c>
      <c r="C6" s="60" t="s">
        <v>100</v>
      </c>
      <c r="D6" s="61" t="s">
        <v>93</v>
      </c>
      <c r="E6" s="62" t="s">
        <v>101</v>
      </c>
      <c r="F6" s="60" t="s">
        <v>9</v>
      </c>
      <c r="G6" s="60">
        <v>22980</v>
      </c>
      <c r="H6" s="62">
        <v>4</v>
      </c>
      <c r="I6" s="65">
        <v>1500</v>
      </c>
      <c r="J6" s="6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</row>
    <row r="7" s="52" customFormat="1" ht="67" customHeight="1" spans="1:246">
      <c r="A7" s="16">
        <v>5</v>
      </c>
      <c r="B7" s="16" t="s">
        <v>102</v>
      </c>
      <c r="C7" s="16" t="s">
        <v>100</v>
      </c>
      <c r="D7" s="58" t="s">
        <v>93</v>
      </c>
      <c r="E7" s="59" t="s">
        <v>103</v>
      </c>
      <c r="F7" s="16" t="s">
        <v>9</v>
      </c>
      <c r="G7" s="16">
        <v>22033</v>
      </c>
      <c r="H7" s="59">
        <v>4</v>
      </c>
      <c r="I7" s="63">
        <v>2000</v>
      </c>
      <c r="J7" s="64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</row>
    <row r="8" s="54" customFormat="1" ht="38" customHeight="1" spans="1:246">
      <c r="A8" s="16"/>
      <c r="B8" s="18" t="s">
        <v>14</v>
      </c>
      <c r="C8" s="18"/>
      <c r="D8" s="60"/>
      <c r="E8" s="60"/>
      <c r="F8" s="60"/>
      <c r="G8" s="60"/>
      <c r="H8" s="18"/>
      <c r="I8" s="18">
        <f>SUM(I3:I7)</f>
        <v>10000</v>
      </c>
      <c r="J8" s="1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</row>
  </sheetData>
  <mergeCells count="1">
    <mergeCell ref="A1:J1"/>
  </mergeCells>
  <pageMargins left="0.357638888888889" right="0.357638888888889" top="0.708333333333333" bottom="0.590277777777778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8"/>
  <sheetViews>
    <sheetView workbookViewId="0">
      <selection activeCell="J2" sqref="J$1:K$1048576"/>
    </sheetView>
  </sheetViews>
  <sheetFormatPr defaultColWidth="9" defaultRowHeight="14.25"/>
  <cols>
    <col min="1" max="1" width="3.125" customWidth="1"/>
    <col min="2" max="2" width="7.25" style="1" customWidth="1"/>
    <col min="3" max="3" width="7.25" style="8" customWidth="1"/>
    <col min="4" max="4" width="7.5" style="9" customWidth="1"/>
    <col min="5" max="5" width="44.375" style="9" customWidth="1"/>
    <col min="6" max="6" width="6.125" style="1" customWidth="1"/>
    <col min="7" max="7" width="7.875" style="10" customWidth="1"/>
    <col min="8" max="8" width="4.625" style="5" customWidth="1"/>
    <col min="9" max="9" width="6.5" style="5" customWidth="1"/>
    <col min="16375" max="16384" width="9" style="11"/>
  </cols>
  <sheetData>
    <row r="1" customFormat="1" ht="49" customHeight="1" spans="1:9">
      <c r="A1" s="12" t="s">
        <v>104</v>
      </c>
      <c r="B1" s="13"/>
      <c r="C1" s="14"/>
      <c r="D1" s="13"/>
      <c r="E1" s="13"/>
      <c r="F1" s="13"/>
      <c r="G1" s="15"/>
      <c r="H1" s="13"/>
      <c r="I1" s="44"/>
    </row>
    <row r="2" s="1" customFormat="1" ht="42" customHeight="1" spans="1:16375">
      <c r="A2" s="16" t="s">
        <v>2</v>
      </c>
      <c r="B2" s="16" t="s">
        <v>23</v>
      </c>
      <c r="C2" s="16" t="s">
        <v>24</v>
      </c>
      <c r="D2" s="16" t="s">
        <v>25</v>
      </c>
      <c r="E2" s="16" t="s">
        <v>26</v>
      </c>
      <c r="F2" s="16" t="s">
        <v>27</v>
      </c>
      <c r="G2" s="17" t="s">
        <v>28</v>
      </c>
      <c r="H2" s="16" t="s">
        <v>29</v>
      </c>
      <c r="I2" s="16" t="s">
        <v>90</v>
      </c>
      <c r="XEU2" s="47"/>
    </row>
    <row r="3" s="2" customFormat="1" ht="30" customHeight="1" spans="1:16375">
      <c r="A3" s="18">
        <v>1</v>
      </c>
      <c r="B3" s="19" t="s">
        <v>105</v>
      </c>
      <c r="C3" s="20" t="s">
        <v>106</v>
      </c>
      <c r="D3" s="21" t="s">
        <v>107</v>
      </c>
      <c r="E3" s="20" t="s">
        <v>108</v>
      </c>
      <c r="F3" s="22" t="s">
        <v>9</v>
      </c>
      <c r="G3" s="23">
        <f>430+20034</f>
        <v>20464</v>
      </c>
      <c r="H3" s="23">
        <v>3</v>
      </c>
      <c r="I3" s="23">
        <v>1500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47"/>
    </row>
    <row r="4" s="3" customFormat="1" ht="32" customHeight="1" spans="1:16375">
      <c r="A4" s="18">
        <v>2</v>
      </c>
      <c r="B4" s="19" t="s">
        <v>109</v>
      </c>
      <c r="C4" s="20" t="s">
        <v>106</v>
      </c>
      <c r="D4" s="21" t="s">
        <v>80</v>
      </c>
      <c r="E4" s="20" t="s">
        <v>110</v>
      </c>
      <c r="F4" s="22" t="s">
        <v>9</v>
      </c>
      <c r="G4" s="24">
        <f>7767+3420+1369+45</f>
        <v>12601</v>
      </c>
      <c r="H4" s="22" t="s">
        <v>111</v>
      </c>
      <c r="I4" s="24">
        <v>1000</v>
      </c>
      <c r="J4" s="4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47"/>
    </row>
    <row r="5" s="1" customFormat="1" ht="32" customHeight="1" spans="1:16375">
      <c r="A5" s="18">
        <v>3</v>
      </c>
      <c r="B5" s="19" t="s">
        <v>112</v>
      </c>
      <c r="C5" s="20" t="s">
        <v>106</v>
      </c>
      <c r="D5" s="21" t="s">
        <v>107</v>
      </c>
      <c r="E5" s="20" t="s">
        <v>113</v>
      </c>
      <c r="F5" s="22" t="s">
        <v>9</v>
      </c>
      <c r="G5" s="24">
        <f>32661</f>
        <v>32661</v>
      </c>
      <c r="H5" s="22" t="s">
        <v>114</v>
      </c>
      <c r="I5" s="24">
        <v>500</v>
      </c>
      <c r="J5" s="46"/>
      <c r="XEU5" s="47"/>
    </row>
    <row r="6" s="4" customFormat="1" ht="45" customHeight="1" spans="1:16375">
      <c r="A6" s="18">
        <v>4</v>
      </c>
      <c r="B6" s="25" t="s">
        <v>115</v>
      </c>
      <c r="C6" s="26" t="s">
        <v>116</v>
      </c>
      <c r="D6" s="21" t="s">
        <v>117</v>
      </c>
      <c r="E6" s="27" t="s">
        <v>118</v>
      </c>
      <c r="F6" s="22" t="s">
        <v>9</v>
      </c>
      <c r="G6" s="28">
        <f>41680+7460</f>
        <v>49140</v>
      </c>
      <c r="H6" s="24">
        <v>2</v>
      </c>
      <c r="I6" s="23">
        <v>1000</v>
      </c>
      <c r="J6" s="4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48"/>
      <c r="XEU6" s="48"/>
    </row>
    <row r="7" s="5" customFormat="1" ht="46" customHeight="1" spans="1:16375">
      <c r="A7" s="18">
        <v>5</v>
      </c>
      <c r="B7" s="25" t="s">
        <v>119</v>
      </c>
      <c r="C7" s="26" t="s">
        <v>116</v>
      </c>
      <c r="D7" s="21" t="s">
        <v>117</v>
      </c>
      <c r="E7" s="27" t="s">
        <v>120</v>
      </c>
      <c r="F7" s="22" t="s">
        <v>8</v>
      </c>
      <c r="G7" s="28">
        <f>3599+7866+7548+7264+7225+2627+7270+7264+1490+7264+1273+673</f>
        <v>61363</v>
      </c>
      <c r="H7" s="24">
        <v>6</v>
      </c>
      <c r="I7" s="23">
        <v>4000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48"/>
      <c r="XEU7" s="48"/>
    </row>
    <row r="8" s="5" customFormat="1" ht="34" customHeight="1" spans="1:16375">
      <c r="A8" s="18">
        <v>6</v>
      </c>
      <c r="B8" s="25" t="s">
        <v>121</v>
      </c>
      <c r="C8" s="26" t="s">
        <v>116</v>
      </c>
      <c r="D8" s="21" t="s">
        <v>117</v>
      </c>
      <c r="E8" s="27" t="s">
        <v>122</v>
      </c>
      <c r="F8" s="22" t="s">
        <v>9</v>
      </c>
      <c r="G8" s="28" t="s">
        <v>123</v>
      </c>
      <c r="H8" s="24">
        <v>1</v>
      </c>
      <c r="I8" s="23">
        <v>500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49"/>
      <c r="XEU8" s="49"/>
    </row>
    <row r="9" s="2" customFormat="1" ht="42" customHeight="1" spans="1:16375">
      <c r="A9" s="18">
        <v>7</v>
      </c>
      <c r="B9" s="18" t="s">
        <v>124</v>
      </c>
      <c r="C9" s="26" t="s">
        <v>116</v>
      </c>
      <c r="D9" s="21" t="s">
        <v>125</v>
      </c>
      <c r="E9" s="27" t="s">
        <v>126</v>
      </c>
      <c r="F9" s="23" t="s">
        <v>9</v>
      </c>
      <c r="G9" s="28">
        <v>0</v>
      </c>
      <c r="H9" s="23">
        <v>1</v>
      </c>
      <c r="I9" s="23">
        <v>500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47"/>
    </row>
    <row r="10" s="6" customFormat="1" ht="49" customHeight="1" spans="1:16375">
      <c r="A10" s="18">
        <v>8</v>
      </c>
      <c r="B10" s="18" t="s">
        <v>127</v>
      </c>
      <c r="C10" s="26" t="s">
        <v>116</v>
      </c>
      <c r="D10" s="21" t="s">
        <v>125</v>
      </c>
      <c r="E10" s="27" t="s">
        <v>128</v>
      </c>
      <c r="F10" s="23" t="s">
        <v>9</v>
      </c>
      <c r="G10" s="29">
        <v>3522</v>
      </c>
      <c r="H10" s="30">
        <v>2</v>
      </c>
      <c r="I10" s="23">
        <v>1000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47"/>
    </row>
    <row r="11" s="1" customFormat="1" ht="27" customHeight="1" spans="1:16375">
      <c r="A11" s="18">
        <v>9</v>
      </c>
      <c r="B11" s="22" t="s">
        <v>129</v>
      </c>
      <c r="C11" s="21" t="s">
        <v>130</v>
      </c>
      <c r="D11" s="21" t="s">
        <v>107</v>
      </c>
      <c r="E11" s="21" t="s">
        <v>131</v>
      </c>
      <c r="F11" s="23" t="s">
        <v>9</v>
      </c>
      <c r="G11" s="24">
        <v>0</v>
      </c>
      <c r="H11" s="22" t="s">
        <v>114</v>
      </c>
      <c r="I11" s="24">
        <v>500</v>
      </c>
      <c r="J11" s="45"/>
      <c r="XEU11" s="47"/>
    </row>
    <row r="12" s="1" customFormat="1" ht="27" customHeight="1" spans="1:16375">
      <c r="A12" s="18">
        <v>10</v>
      </c>
      <c r="B12" s="22" t="s">
        <v>132</v>
      </c>
      <c r="C12" s="21" t="s">
        <v>130</v>
      </c>
      <c r="D12" s="21" t="s">
        <v>133</v>
      </c>
      <c r="E12" s="21" t="s">
        <v>134</v>
      </c>
      <c r="F12" s="22" t="s">
        <v>9</v>
      </c>
      <c r="G12" s="24">
        <f>10019</f>
        <v>10019</v>
      </c>
      <c r="H12" s="22" t="s">
        <v>111</v>
      </c>
      <c r="I12" s="24">
        <v>1000</v>
      </c>
      <c r="J12" s="46"/>
      <c r="XEU12" s="47"/>
    </row>
    <row r="13" s="7" customFormat="1" ht="27" customHeight="1" spans="1:16375">
      <c r="A13" s="18">
        <v>11</v>
      </c>
      <c r="B13" s="31" t="s">
        <v>135</v>
      </c>
      <c r="C13" s="21" t="s">
        <v>130</v>
      </c>
      <c r="D13" s="21" t="s">
        <v>107</v>
      </c>
      <c r="E13" s="32" t="s">
        <v>136</v>
      </c>
      <c r="F13" s="22" t="s">
        <v>9</v>
      </c>
      <c r="G13" s="33">
        <f>1596+6118+1196+8208+1613+4838+806+1408+2419+2419+6048+6048</f>
        <v>42717</v>
      </c>
      <c r="H13" s="18">
        <v>2</v>
      </c>
      <c r="I13" s="43">
        <v>1000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47"/>
      <c r="XEU13" s="47"/>
    </row>
    <row r="14" s="7" customFormat="1" ht="28" customHeight="1" spans="1:16375">
      <c r="A14" s="18">
        <v>12</v>
      </c>
      <c r="B14" s="34" t="s">
        <v>137</v>
      </c>
      <c r="C14" s="21" t="s">
        <v>130</v>
      </c>
      <c r="D14" s="21" t="s">
        <v>107</v>
      </c>
      <c r="E14" s="32" t="s">
        <v>138</v>
      </c>
      <c r="F14" s="22" t="s">
        <v>9</v>
      </c>
      <c r="G14" s="33">
        <f>3477+36041</f>
        <v>39518</v>
      </c>
      <c r="H14" s="18">
        <v>4</v>
      </c>
      <c r="I14" s="43">
        <v>2000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50"/>
      <c r="XEU14" s="47"/>
    </row>
    <row r="15" s="7" customFormat="1" ht="37" customHeight="1" spans="1:16375">
      <c r="A15" s="18">
        <v>13</v>
      </c>
      <c r="B15" s="34" t="s">
        <v>139</v>
      </c>
      <c r="C15" s="21" t="s">
        <v>130</v>
      </c>
      <c r="D15" s="21" t="s">
        <v>107</v>
      </c>
      <c r="E15" s="32" t="s">
        <v>140</v>
      </c>
      <c r="F15" s="22" t="s">
        <v>9</v>
      </c>
      <c r="G15" s="33">
        <f>5248+858+2676+11502+2549+2795+144+507+1386+1692+1067+2344+517+653+2676+653+935+653+665+656+630+385+824+248+272+248+81+894+175+1045+656+894+207+148+175+87</f>
        <v>47145</v>
      </c>
      <c r="H15" s="18">
        <v>2</v>
      </c>
      <c r="I15" s="43">
        <v>1000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50"/>
      <c r="XEU15" s="47"/>
    </row>
    <row r="16" s="1" customFormat="1" ht="35" customHeight="1" spans="1:16375">
      <c r="A16" s="18">
        <v>14</v>
      </c>
      <c r="B16" s="27" t="s">
        <v>141</v>
      </c>
      <c r="C16" s="32" t="s">
        <v>142</v>
      </c>
      <c r="D16" s="32" t="s">
        <v>80</v>
      </c>
      <c r="E16" s="27" t="s">
        <v>143</v>
      </c>
      <c r="F16" s="35" t="s">
        <v>9</v>
      </c>
      <c r="G16" s="36">
        <f>2834</f>
        <v>2834</v>
      </c>
      <c r="H16" s="37">
        <v>4</v>
      </c>
      <c r="I16" s="30">
        <v>2000</v>
      </c>
      <c r="J16" s="45"/>
      <c r="XEU16" s="47"/>
    </row>
    <row r="17" s="1" customFormat="1" ht="31" customHeight="1" spans="1:16375">
      <c r="A17" s="18">
        <v>15</v>
      </c>
      <c r="B17" s="27" t="s">
        <v>144</v>
      </c>
      <c r="C17" s="32" t="s">
        <v>142</v>
      </c>
      <c r="D17" s="21" t="s">
        <v>125</v>
      </c>
      <c r="E17" s="27" t="s">
        <v>145</v>
      </c>
      <c r="F17" s="35" t="s">
        <v>9</v>
      </c>
      <c r="G17" s="36">
        <v>2697</v>
      </c>
      <c r="H17" s="37">
        <v>4</v>
      </c>
      <c r="I17" s="30">
        <v>2000</v>
      </c>
      <c r="J17" s="46"/>
      <c r="XEU17" s="47"/>
    </row>
    <row r="18" s="1" customFormat="1" ht="21" customHeight="1" spans="1:16375">
      <c r="A18" s="38"/>
      <c r="B18" s="39" t="s">
        <v>14</v>
      </c>
      <c r="C18" s="38"/>
      <c r="D18" s="40"/>
      <c r="E18" s="40"/>
      <c r="F18" s="41"/>
      <c r="G18" s="42"/>
      <c r="H18" s="43"/>
      <c r="I18" s="43">
        <f>I3+I4+I5+I6+I7+I8+I9+I10+I11+I12+I13+I14+I15+I16+I17</f>
        <v>19500</v>
      </c>
      <c r="XEU18" s="47"/>
    </row>
  </sheetData>
  <mergeCells count="1">
    <mergeCell ref="A1:I1"/>
  </mergeCells>
  <pageMargins left="0.357638888888889" right="0.357638888888889" top="0.590277777777778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2023-11-23T07:11:41Z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2052-12.1.0.15712</vt:lpwstr>
  </property>
</Properties>
</file>