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汇总表" sheetId="1" r:id="rId1"/>
    <sheet name="河坝镇" sheetId="6" r:id="rId2"/>
    <sheet name="北洲子镇" sheetId="3" r:id="rId3"/>
    <sheet name="金盆镇" sheetId="4" r:id="rId4"/>
    <sheet name="千山红镇" sheetId="5" r:id="rId5"/>
  </sheets>
  <definedNames>
    <definedName name="_xlnm._FilterDatabase" localSheetId="3" hidden="1">金盆镇!$A$1:$J$19</definedName>
    <definedName name="_xlnm._FilterDatabase" localSheetId="1" hidden="1">河坝镇!$A$1:$J$22</definedName>
    <definedName name="_xlnm._FilterDatabase" localSheetId="4" hidden="1">千山红镇!$A$1:$I$28</definedName>
    <definedName name="_xlnm._FilterDatabase" localSheetId="2" hidden="1">北洲子镇!#REF!</definedName>
    <definedName name="_xlnm.Print_Titles" localSheetId="4">千山红镇!$1:$2</definedName>
    <definedName name="_xlnm.Print_Titles" localSheetId="1">河坝镇!$1:$2</definedName>
    <definedName name="_xlnm.Print_Area" localSheetId="0">汇总表!$A$1:$E$18</definedName>
    <definedName name="_xlnm.Print_Titles" localSheetId="2">北洲子镇!$1:$2</definedName>
    <definedName name="_xlnm.Print_Titles" localSheetId="3">金盆镇!$1:$2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<sst xmlns="http://schemas.openxmlformats.org/spreadsheetml/2006/main" count="522" uniqueCount="260">
  <si>
    <t>大通湖区2023年12月临时救助发放汇总表</t>
  </si>
  <si>
    <t xml:space="preserve">                                           2023/12/18                     单位：人次、元</t>
  </si>
  <si>
    <t>序号</t>
  </si>
  <si>
    <t>单   位</t>
  </si>
  <si>
    <t>救助类型</t>
  </si>
  <si>
    <t xml:space="preserve">救助人次                      </t>
  </si>
  <si>
    <t xml:space="preserve">救助金额                       </t>
  </si>
  <si>
    <t>河坝镇</t>
  </si>
  <si>
    <t>急难型</t>
  </si>
  <si>
    <t>支出型</t>
  </si>
  <si>
    <t>小计</t>
  </si>
  <si>
    <t>北洲子镇</t>
  </si>
  <si>
    <t>金盆镇</t>
  </si>
  <si>
    <t>千山红镇</t>
  </si>
  <si>
    <t>合计</t>
  </si>
  <si>
    <t xml:space="preserve">主管领导：                                                             </t>
  </si>
  <si>
    <t>民政/医保分管领导：</t>
  </si>
  <si>
    <t>社保分管领导：</t>
  </si>
  <si>
    <t xml:space="preserve">      残联分管领导：</t>
  </si>
  <si>
    <t>股室负责人：</t>
  </si>
  <si>
    <t>填表：刘阳</t>
  </si>
  <si>
    <t xml:space="preserve">                                                                 </t>
  </si>
  <si>
    <t>大通湖区河坝镇2023年12月份临时救助花名册</t>
  </si>
  <si>
    <t>救助对象</t>
  </si>
  <si>
    <t>家庭住址</t>
  </si>
  <si>
    <t>类别</t>
  </si>
  <si>
    <t>患病种类或救助原因</t>
  </si>
  <si>
    <t>类型</t>
  </si>
  <si>
    <t>个人损失</t>
  </si>
  <si>
    <t>困难月份</t>
  </si>
  <si>
    <t>救助金额</t>
  </si>
  <si>
    <t>备注</t>
  </si>
  <si>
    <t>严菊想</t>
  </si>
  <si>
    <t>红旗社区</t>
  </si>
  <si>
    <t>其他困难</t>
  </si>
  <si>
    <t>家中发生火灾，受损严重</t>
  </si>
  <si>
    <t>黎鑫</t>
  </si>
  <si>
    <t>银海社区</t>
  </si>
  <si>
    <t>肝硬化</t>
  </si>
  <si>
    <t>胡春香</t>
  </si>
  <si>
    <t>系统性红斑狼疮</t>
  </si>
  <si>
    <t>张峰</t>
  </si>
  <si>
    <t>农乐垸村</t>
  </si>
  <si>
    <t>急性ST抬高心肌梗死</t>
  </si>
  <si>
    <t>夏国辉</t>
  </si>
  <si>
    <t>沙堡洲村</t>
  </si>
  <si>
    <t>肺支气管扩张伴感染肺曲霉、冠状动脉粥样硬化性心脏病、高血压3级、高血压性心脏病、2型糖尿病、慢性肾功能不全</t>
  </si>
  <si>
    <t>杨雄</t>
  </si>
  <si>
    <t>王家湖村</t>
  </si>
  <si>
    <t>锁骨骨折、创伤性血气胸、肺挫伤</t>
  </si>
  <si>
    <t>郭喜莲</t>
  </si>
  <si>
    <t>监测户</t>
  </si>
  <si>
    <t>浸润性导乳腺癌</t>
  </si>
  <si>
    <t>王乾民</t>
  </si>
  <si>
    <t>母亲股骨头骨折、高血压、三叉神经痛、低钾血症</t>
  </si>
  <si>
    <t>朱海燕</t>
  </si>
  <si>
    <t>双相情感障碍，伴有精神病性症状</t>
  </si>
  <si>
    <t>张凤英</t>
  </si>
  <si>
    <t>金山社区</t>
  </si>
  <si>
    <t>低保</t>
  </si>
  <si>
    <t>丈夫李荣福（病故）患急性淋巴细胞白血病、冠心病心功能3级、高血压3级、肝功能不全</t>
  </si>
  <si>
    <t>周勇</t>
  </si>
  <si>
    <t>原发性支气管肺癌</t>
  </si>
  <si>
    <t>何细元</t>
  </si>
  <si>
    <t>右上肺亲润性腺癌、高血压1级（中危）、胆囊术后</t>
  </si>
  <si>
    <t>陈薇</t>
  </si>
  <si>
    <t>银河社区</t>
  </si>
  <si>
    <t>聋哑双重一级残疾，患有严重的精神分裂症</t>
  </si>
  <si>
    <t>陈耀</t>
  </si>
  <si>
    <t>肝脏肿瘤</t>
  </si>
  <si>
    <t>罗杰</t>
  </si>
  <si>
    <t>河心洲村</t>
  </si>
  <si>
    <t>低保户</t>
  </si>
  <si>
    <t>恶性肿瘤</t>
  </si>
  <si>
    <t>周艳梅</t>
  </si>
  <si>
    <t>生活困难（丈夫史浩）</t>
  </si>
  <si>
    <t>刘志红</t>
  </si>
  <si>
    <t>道路建设导致房屋损伤</t>
  </si>
  <si>
    <t>金国余</t>
  </si>
  <si>
    <t>芸洲子村</t>
  </si>
  <si>
    <t>生活困难</t>
  </si>
  <si>
    <t xml:space="preserve"> </t>
  </si>
  <si>
    <t>北洲子镇2023年12月份临时救助花名册</t>
  </si>
  <si>
    <t>吴于</t>
  </si>
  <si>
    <t>宏发社区</t>
  </si>
  <si>
    <t>困难户</t>
  </si>
  <si>
    <t>慢性阻塞性肺疾病（急性加重期）、社区获得性肺炎（重症）、肺源性心脏病、呼吸衰竭、支气管哮喘</t>
  </si>
  <si>
    <t>刘电波</t>
  </si>
  <si>
    <t>宫颈癌术后放化疗、高血压、糖尿病</t>
  </si>
  <si>
    <t>钟海辉</t>
  </si>
  <si>
    <t>双膝关节退行性病变</t>
  </si>
  <si>
    <t>彭根石</t>
  </si>
  <si>
    <t>疑似肺癌、妻子急性脑梗死还在住院</t>
  </si>
  <si>
    <t>熊进</t>
  </si>
  <si>
    <t>银辉社区</t>
  </si>
  <si>
    <t>刑满释放人员</t>
  </si>
  <si>
    <t>余芝枚</t>
  </si>
  <si>
    <t>向阳村</t>
  </si>
  <si>
    <t>丈夫龙功浩偏瘫、脑梗死恢复期、继发性癫痫</t>
  </si>
  <si>
    <t>郭放群</t>
  </si>
  <si>
    <t>永兴村</t>
  </si>
  <si>
    <t>特困户</t>
  </si>
  <si>
    <t>肢体四级残疾、椎体感染、化脓性脊椎炎</t>
  </si>
  <si>
    <t>彭晓芝</t>
  </si>
  <si>
    <t>类风湿性关节炎（中晚期）</t>
  </si>
  <si>
    <t>陈双喜</t>
  </si>
  <si>
    <t>尿毒症</t>
  </si>
  <si>
    <t>赵纯明</t>
  </si>
  <si>
    <t>支气管因、高血压、糖尿病、脑梗塞、脑萎缩</t>
  </si>
  <si>
    <t>杨俭云</t>
  </si>
  <si>
    <t>向东村</t>
  </si>
  <si>
    <t>支气管炎、肺气肿、陈旧性肺结核</t>
  </si>
  <si>
    <t>代永义</t>
  </si>
  <si>
    <t>丈夫张迪珍因肝癌去世，医疗费用支出较大，代永义因照顾一直没有出去工作，儿子还在上大学</t>
  </si>
  <si>
    <t>代永江</t>
  </si>
  <si>
    <t>小脑恶性肿瘤、肺肿瘤、膀胱癌术后</t>
  </si>
  <si>
    <t>周显笔</t>
  </si>
  <si>
    <t>哮喘-慢阻肺重叠综合征、呼吸衰竭、慢性肺源性心脏病、肺动脉高压、胃炎</t>
  </si>
  <si>
    <t>吴正学</t>
  </si>
  <si>
    <t>丈夫王述勤患冠状动脉粥样硬化、高血压、糖尿病、脑梗塞</t>
  </si>
  <si>
    <t>麦伏友</t>
  </si>
  <si>
    <t>麦伏友妻子刘英因腔隙性脑梗死、急性肠胃炎、高血压、腰椎间盘突出、坐骨神经痛、腰椎退行性改变等病多次住院治疗</t>
  </si>
  <si>
    <t>王华</t>
  </si>
  <si>
    <t>张绍清</t>
  </si>
  <si>
    <t>急性脑梗死，高血压，脑动脉闭塞，血吸虫病</t>
  </si>
  <si>
    <t>舒志军</t>
  </si>
  <si>
    <t>妻子赖菊香患原发性支气管肺癌</t>
  </si>
  <si>
    <t>余卫国</t>
  </si>
  <si>
    <t>向阳村七组</t>
  </si>
  <si>
    <t>脱贫户监测户</t>
  </si>
  <si>
    <t>家庭成员患有精神二级残疾，缺乏劳动力</t>
  </si>
  <si>
    <t>陈林</t>
  </si>
  <si>
    <t>向阳村一组</t>
  </si>
  <si>
    <t>脱贫户，低保</t>
  </si>
  <si>
    <t>智力一级一户多残</t>
  </si>
  <si>
    <t>刘兵</t>
  </si>
  <si>
    <t>向阳村三组</t>
  </si>
  <si>
    <t>脱贫户</t>
  </si>
  <si>
    <t>患有精神二级残疾，无劳动力，收入微薄</t>
  </si>
  <si>
    <t>张彩霞</t>
  </si>
  <si>
    <t>智力二级，无劳动能力收入微薄</t>
  </si>
  <si>
    <t>柳国雄</t>
  </si>
  <si>
    <t>家庭成员患有精神二级残疾，缺乏劳动力，有义务阶段小孩就读，收入不稳定</t>
  </si>
  <si>
    <t>刘三保</t>
  </si>
  <si>
    <t>向阳村八组</t>
  </si>
  <si>
    <t>家庭成员患有智力一级残疾，缺乏劳动力</t>
  </si>
  <si>
    <t>刘春娥</t>
  </si>
  <si>
    <t>肢体四级无劳动能力收入不稳定</t>
  </si>
  <si>
    <t>益阳市大通湖区金盆镇2023年12月临时救助花名册</t>
  </si>
  <si>
    <t>救助金额（元）</t>
  </si>
  <si>
    <t>周爱君</t>
  </si>
  <si>
    <t>大东口村</t>
  </si>
  <si>
    <t>患右侧听神经鞘瘤、梗阻性脑积水、双视力下降、右侧听力减退、颅内感染等疾病</t>
  </si>
  <si>
    <t>惠农卡</t>
  </si>
  <si>
    <t>刘英</t>
  </si>
  <si>
    <t>困难家庭</t>
  </si>
  <si>
    <t>患胰头癌并转移、PTCD引流术后、慢性病毒性肝炎（乙型）、十二指肠球部溃疡等疾病多次住院治疗，两小孩在读</t>
  </si>
  <si>
    <t>王政华</t>
  </si>
  <si>
    <t>患膀胱癌术后放化疗、2型糖尿病、胆囊术后、双肾囊肿、右肾结石等疾病多次住院</t>
  </si>
  <si>
    <t>曹志军</t>
  </si>
  <si>
    <t>父亲曹辉球患闭合性颅脑损失重型、脑出血、冠心病、新型冠状病毒感染等治疗后死亡，儿子大学在读家庭困难</t>
  </si>
  <si>
    <t>熊政华</t>
  </si>
  <si>
    <t>南京湖村</t>
  </si>
  <si>
    <t>妻子肖再兰黄右上肺腺癌、胸腔粘连、左夏肺肺大疱、胆囊结石伴胆囊炎</t>
  </si>
  <si>
    <t>王仁俊</t>
  </si>
  <si>
    <t>女儿王沛患狼疮型肾炎、支气管炎、肝功能损伤等疾病每月药物治疗两千多元并大学在读学费费用高</t>
  </si>
  <si>
    <t>蔡月鸾</t>
  </si>
  <si>
    <t>患子宫高分化内膜样腺癌IIIB期、右侧输尿管积水等疾病多次住院治疗</t>
  </si>
  <si>
    <t>胡罗生</t>
  </si>
  <si>
    <t>有成村</t>
  </si>
  <si>
    <t>视力一级残疾、患左肺大疱、左侧自发性气胸、肺部感染、肺气肿、慢性阻塞性肺疾病、心脏病等多次住院治疗</t>
  </si>
  <si>
    <t>扶贫卡</t>
  </si>
  <si>
    <t>张军</t>
  </si>
  <si>
    <t>室间隔缺损修补手术、患室间隔缺损、高甘油三酯血症、颈椎退行性病变、非器质性失眠症等，两女儿在读家庭困难</t>
  </si>
  <si>
    <t>曹宇</t>
  </si>
  <si>
    <t>王家坝村</t>
  </si>
  <si>
    <t>患阵发性室上性心动过速射频消融术后、右侧颈动脉斑块形成、高尿酸血症等，未婚单身一人，患病5年来在家养病没有收入来源</t>
  </si>
  <si>
    <t>韩志良</t>
  </si>
  <si>
    <t>患脑溢血、高血压病2级极高危组等疾病，现长期意外治疗后遗症面瘫、脚手行动不便已无劳动能力，大女儿刚毕业在实习，小女儿小学在读，全家靠妻子在长沙打工</t>
  </si>
  <si>
    <t>袁书湘</t>
  </si>
  <si>
    <t>金桥社区</t>
  </si>
  <si>
    <t>患慢性阻塞性肺疾病急性加重期、肺部感染、恶性肿瘤支持治疗、前列腺癌、胃大部分切除等多种疾病长期住院</t>
  </si>
  <si>
    <t>张德世</t>
  </si>
  <si>
    <t>患前列腺癌已转移多次住院治疗，长期靶向药物治疗，费用大家庭困难</t>
  </si>
  <si>
    <t>赵龙</t>
  </si>
  <si>
    <t>金漉社区</t>
  </si>
  <si>
    <t>赵龙患慢性髓系白血病治疗费用大，现每月用药3千元，父亲赵学武因意外摔伤致左锁骨骨折、左侧肋骨骨折、左侧肺腔积液等家庭困难</t>
  </si>
  <si>
    <t>郭中孝</t>
  </si>
  <si>
    <t>患慢性肾功能不全4期、肾性高血压、肾性贫血、多囊肾并肾结石、高血压性心脏病，退伍军人下岗职工</t>
  </si>
  <si>
    <t>陈凤英</t>
  </si>
  <si>
    <t>患后交通动脉瘤破裂伴蛛网膜下隙出血、高血压病3级极高危等</t>
  </si>
  <si>
    <t>益阳市大通湖区千山红镇2023年12月临时救助花名册</t>
  </si>
  <si>
    <t>陈运良</t>
  </si>
  <si>
    <t>民和村一组</t>
  </si>
  <si>
    <t>其他家庭</t>
  </si>
  <si>
    <t>慢性肾病4期、冠状动脉粥样硬化性心脏病、右侧输尿管支架置入等多种疾病</t>
  </si>
  <si>
    <t>刘冬秀</t>
  </si>
  <si>
    <t>患有膀胱肿瘤、左肝外叶切除、双肾多发结石伴双肾积水等多种疾病</t>
  </si>
  <si>
    <t>雷桂华</t>
  </si>
  <si>
    <t>民和村二组</t>
  </si>
  <si>
    <t>建档立卡贫困户</t>
  </si>
  <si>
    <t>脑出血后遗症期、脑萎缩、结直肠多发息肉等多种疾病</t>
  </si>
  <si>
    <t>尹跃飞</t>
  </si>
  <si>
    <t>北汀社区</t>
  </si>
  <si>
    <t>因患有肾癌、脑转移、高血压病3级高危、冠心病、心功能不全等病，已累计支出十多万元，后续还需放化疗，生活已经十分困难。</t>
  </si>
  <si>
    <t>46399</t>
  </si>
  <si>
    <t>蒋方来</t>
  </si>
  <si>
    <t>因患有膀胱恶性肿瘤，慢性髓系白血病、支气管哮喘，2型糖尿病、高血压病等疾病，已经累计支出二十几万元，后续治疗费用无法估算，生活十分困难。</t>
  </si>
  <si>
    <t>6149</t>
  </si>
  <si>
    <t>胡志强</t>
  </si>
  <si>
    <t>因患了右侧丘脑出血，继发性脑室出血，梗阴性脑积水，已支出十五万元，后续治疗费用无法估算，生活十分困难。</t>
  </si>
  <si>
    <t>杨勋</t>
  </si>
  <si>
    <t>大莲湖村</t>
  </si>
  <si>
    <t>刑满释放</t>
  </si>
  <si>
    <t>胡元珍</t>
  </si>
  <si>
    <t>患白血病</t>
  </si>
  <si>
    <t>胡梅香</t>
  </si>
  <si>
    <t>重型颅脑损伤</t>
  </si>
  <si>
    <t>2</t>
  </si>
  <si>
    <t>张远华</t>
  </si>
  <si>
    <t>大西湖村</t>
  </si>
  <si>
    <t>股骨头坏死</t>
  </si>
  <si>
    <t>田学武</t>
  </si>
  <si>
    <t>鼻癌（费用196101中有53940元的药品费用）</t>
  </si>
  <si>
    <t>左顺安</t>
  </si>
  <si>
    <t>本人是在读大学生，母亲古秋元患肺癌，花费十多万元之后落得人财两空，有个姐姐未婚现在外打工</t>
  </si>
  <si>
    <t>李小香</t>
  </si>
  <si>
    <t>儿子在外务工意外摔落导致脑出血，花费二十几万最终医治死亡。</t>
  </si>
  <si>
    <t>侯林</t>
  </si>
  <si>
    <t>桥北社区</t>
  </si>
  <si>
    <t>甲状腺乳头状癌</t>
  </si>
  <si>
    <t>成建新</t>
  </si>
  <si>
    <t>特困供养人员</t>
  </si>
  <si>
    <t>多重残疾2级</t>
  </si>
  <si>
    <t>肖健</t>
  </si>
  <si>
    <t>利厚村</t>
  </si>
  <si>
    <t>免疫性脑炎及继发性癫痫，2023年住院5次，每年需医药费5-6万元，致使家庭困难</t>
  </si>
  <si>
    <t>刘美兰</t>
  </si>
  <si>
    <t>乳腺癌晚期，需要放化疗及靶向药物治疗，本人无社保退休，家庭困难</t>
  </si>
  <si>
    <t>蒋琳</t>
  </si>
  <si>
    <t>湖北省仙桃市（户籍地）</t>
  </si>
  <si>
    <t>父亲溺水身亡，母亲患多种疾病，无劳动能力</t>
  </si>
  <si>
    <t>邓和秀</t>
  </si>
  <si>
    <t>茅草街（户籍地）东南湖村（居住地）</t>
  </si>
  <si>
    <t>年老无退休，意外摔跤导致左股骨颈骨折</t>
  </si>
  <si>
    <t>向礼掌</t>
  </si>
  <si>
    <t>东南湖村</t>
  </si>
  <si>
    <t>患食管溃疡、肺结核、食管炎等</t>
  </si>
  <si>
    <t>何爱银</t>
  </si>
  <si>
    <t>右上肺结核瘤、2型糖尿病</t>
  </si>
  <si>
    <t>李谷春</t>
  </si>
  <si>
    <t>脑器传性精神障碍、痴呆、脑萎缩等</t>
  </si>
  <si>
    <t>杨秋良</t>
  </si>
  <si>
    <t>大西港村</t>
  </si>
  <si>
    <t>建档立卡脱贫户</t>
  </si>
  <si>
    <t>因丈夫患脑梗颅内出血，后感染新光病毒，不幸逝世，家庭生活困难</t>
  </si>
  <si>
    <t>唐勇</t>
  </si>
  <si>
    <t>离异，尿毒症透析，1个女儿在读书</t>
  </si>
  <si>
    <t>谭小红</t>
  </si>
  <si>
    <t>患恶性肿瘤、糖尿病、胃息肉等疾病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</si>
</sst>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rgb="FF000000"/>
      <name val="宋体"/>
      <charset val="134"/>
    </font>
    <font>
      <b/>
      <sz val="9"/>
      <color indexed="8"/>
      <name val="宋体"/>
      <charset val="134"/>
    </font>
    <font>
      <b/>
      <sz val="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8"/>
      <color indexed="8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</font>
    <font>
      <b/>
      <sz val="20"/>
      <color theme="1"/>
      <name val="宋体"/>
      <charset val="134"/>
    </font>
    <font>
      <b/>
      <sz val="20"/>
      <name val="宋体"/>
      <charset val="134"/>
    </font>
    <font>
      <b/>
      <sz val="12"/>
      <color theme="1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4" fillId="5" borderId="10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6" fillId="6" borderId="11" applyNumberFormat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4" fillId="0" borderId="0"/>
  </cellStyleXfs>
  <cellXfs count="1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>
      <alignment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9" fillId="0" borderId="0" xfId="0" applyNumberFormat="1" applyFont="1" applyFill="1" applyBorder="1" applyAlignment="1" applyProtection="1">
      <alignment horizontal="center" vertical="center"/>
    </xf>
    <xf numFmtId="49" fontId="19" fillId="0" borderId="0" xfId="0" applyNumberFormat="1" applyFont="1" applyFill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29" fillId="0" borderId="0" xfId="0" applyFont="1" applyFill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center" vertical="center" wrapText="1"/>
    </xf>
    <xf numFmtId="0" fontId="18" fillId="0" borderId="0" xfId="0" applyFont="1" applyFill="1" applyAlignment="1" applyProtection="1">
      <alignment vertical="center" wrapText="1"/>
    </xf>
    <xf numFmtId="0" fontId="18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center" vertical="center"/>
    </xf>
    <xf numFmtId="31" fontId="34" fillId="0" borderId="0" xfId="0" applyNumberFormat="1" applyFont="1" applyFill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4" xfId="0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vertical="center" wrapText="1"/>
    </xf>
    <xf numFmtId="0" fontId="22" fillId="0" borderId="0" xfId="0" applyFont="1" applyFill="1" applyAlignment="1" applyProtection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H41" sqref="G41:H41"/>
    </sheetView>
  </sheetViews>
  <sheetFormatPr defaultColWidth="9" defaultRowHeight="14.25" outlineLevelCol="6"/>
  <cols>
    <col min="1" max="1" width="10" style="58" customWidth="1"/>
    <col min="2" max="2" width="17.375" style="58" customWidth="1"/>
    <col min="3" max="3" width="39.125" style="58" customWidth="1"/>
    <col min="4" max="4" width="31.25" style="58" customWidth="1"/>
    <col min="5" max="5" width="30.625" style="58" customWidth="1"/>
    <col min="6" max="6" width="2.5" style="58" customWidth="1"/>
    <col min="7" max="7" width="9" style="58" customWidth="1"/>
    <col min="8" max="16384" width="9" style="58"/>
  </cols>
  <sheetData>
    <row r="1" s="58" customFormat="1" ht="35.25" customHeight="1" spans="1:5">
      <c r="A1" s="102" t="s">
        <v>0</v>
      </c>
      <c r="B1" s="102"/>
      <c r="C1" s="102"/>
      <c r="D1" s="102"/>
      <c r="E1" s="102"/>
    </row>
    <row r="2" s="58" customFormat="1" ht="33.75" customHeight="1" spans="1:7">
      <c r="A2" s="103" t="s">
        <v>1</v>
      </c>
      <c r="B2" s="103"/>
      <c r="C2" s="103"/>
      <c r="D2" s="103"/>
      <c r="E2" s="103"/>
      <c r="F2" s="104"/>
      <c r="G2" s="104"/>
    </row>
    <row r="3" s="58" customFormat="1" ht="28" customHeight="1" spans="1:5">
      <c r="A3" s="105" t="s">
        <v>2</v>
      </c>
      <c r="B3" s="105" t="s">
        <v>3</v>
      </c>
      <c r="C3" s="105" t="s">
        <v>4</v>
      </c>
      <c r="D3" s="105" t="s">
        <v>5</v>
      </c>
      <c r="E3" s="105" t="s">
        <v>6</v>
      </c>
    </row>
    <row r="4" s="58" customFormat="1" ht="22" customHeight="1" spans="1:5">
      <c r="A4" s="106">
        <v>1</v>
      </c>
      <c r="B4" s="106" t="s">
        <v>7</v>
      </c>
      <c r="C4" s="105" t="s">
        <v>8</v>
      </c>
      <c r="D4" s="105">
        <v>5</v>
      </c>
      <c r="E4" s="105">
        <v>12500</v>
      </c>
    </row>
    <row r="5" s="58" customFormat="1" ht="22" customHeight="1" spans="1:5">
      <c r="A5" s="107"/>
      <c r="B5" s="107"/>
      <c r="C5" s="105" t="s">
        <v>9</v>
      </c>
      <c r="D5" s="105">
        <v>13</v>
      </c>
      <c r="E5" s="105">
        <v>23300</v>
      </c>
    </row>
    <row r="6" s="58" customFormat="1" ht="22" customHeight="1" spans="1:5">
      <c r="A6" s="107"/>
      <c r="B6" s="107"/>
      <c r="C6" s="79" t="s">
        <v>10</v>
      </c>
      <c r="D6" s="79">
        <f>SUM(D4:D5)</f>
        <v>18</v>
      </c>
      <c r="E6" s="79">
        <f>SUM(E4:E5)</f>
        <v>35800</v>
      </c>
    </row>
    <row r="7" s="58" customFormat="1" ht="22" customHeight="1" spans="1:5">
      <c r="A7" s="106">
        <v>2</v>
      </c>
      <c r="B7" s="106" t="s">
        <v>11</v>
      </c>
      <c r="C7" s="105" t="s">
        <v>8</v>
      </c>
      <c r="D7" s="105">
        <v>0</v>
      </c>
      <c r="E7" s="105">
        <v>0</v>
      </c>
    </row>
    <row r="8" s="58" customFormat="1" ht="22" customHeight="1" spans="1:5">
      <c r="A8" s="107"/>
      <c r="B8" s="107"/>
      <c r="C8" s="105" t="s">
        <v>9</v>
      </c>
      <c r="D8" s="105">
        <v>26</v>
      </c>
      <c r="E8" s="105">
        <v>28500</v>
      </c>
    </row>
    <row r="9" s="58" customFormat="1" ht="22" customHeight="1" spans="1:5">
      <c r="A9" s="107"/>
      <c r="B9" s="107"/>
      <c r="C9" s="79" t="s">
        <v>10</v>
      </c>
      <c r="D9" s="108">
        <f>D7+D8</f>
        <v>26</v>
      </c>
      <c r="E9" s="108">
        <f>E7+E8</f>
        <v>28500</v>
      </c>
    </row>
    <row r="10" s="58" customFormat="1" ht="22" customHeight="1" spans="1:5">
      <c r="A10" s="106">
        <v>3</v>
      </c>
      <c r="B10" s="106" t="s">
        <v>12</v>
      </c>
      <c r="C10" s="105" t="s">
        <v>8</v>
      </c>
      <c r="D10" s="105">
        <v>3</v>
      </c>
      <c r="E10" s="105">
        <v>7000</v>
      </c>
    </row>
    <row r="11" s="58" customFormat="1" ht="22" customHeight="1" spans="1:5">
      <c r="A11" s="107"/>
      <c r="B11" s="107"/>
      <c r="C11" s="105" t="s">
        <v>9</v>
      </c>
      <c r="D11" s="105">
        <v>13</v>
      </c>
      <c r="E11" s="105">
        <v>23500</v>
      </c>
    </row>
    <row r="12" s="58" customFormat="1" ht="22" customHeight="1" spans="1:5">
      <c r="A12" s="107"/>
      <c r="B12" s="107"/>
      <c r="C12" s="79" t="s">
        <v>10</v>
      </c>
      <c r="D12" s="79">
        <f>SUM(D10:D11)</f>
        <v>16</v>
      </c>
      <c r="E12" s="79">
        <f>SUM(E10:E11)</f>
        <v>30500</v>
      </c>
    </row>
    <row r="13" s="58" customFormat="1" ht="22" customHeight="1" spans="1:5">
      <c r="A13" s="105">
        <v>3</v>
      </c>
      <c r="B13" s="105" t="s">
        <v>13</v>
      </c>
      <c r="C13" s="105" t="s">
        <v>8</v>
      </c>
      <c r="D13" s="105">
        <v>4</v>
      </c>
      <c r="E13" s="105">
        <v>15800</v>
      </c>
    </row>
    <row r="14" s="58" customFormat="1" ht="22" customHeight="1" spans="1:5">
      <c r="A14" s="105"/>
      <c r="B14" s="105"/>
      <c r="C14" s="105" t="s">
        <v>9</v>
      </c>
      <c r="D14" s="105">
        <v>21</v>
      </c>
      <c r="E14" s="105">
        <v>23000</v>
      </c>
    </row>
    <row r="15" s="58" customFormat="1" ht="22" customHeight="1" spans="1:5">
      <c r="A15" s="105"/>
      <c r="B15" s="105"/>
      <c r="C15" s="79" t="s">
        <v>10</v>
      </c>
      <c r="D15" s="108">
        <f>D13+D14</f>
        <v>25</v>
      </c>
      <c r="E15" s="79">
        <f>SUM(E13:E14)</f>
        <v>38800</v>
      </c>
    </row>
    <row r="16" s="58" customFormat="1" ht="22" customHeight="1" spans="1:5">
      <c r="A16" s="109"/>
      <c r="B16" s="105" t="s">
        <v>14</v>
      </c>
      <c r="C16" s="79"/>
      <c r="D16" s="79">
        <f>D6+D9+D12+D15</f>
        <v>85</v>
      </c>
      <c r="E16" s="79">
        <f>E6+E9+E12+E15</f>
        <v>133600</v>
      </c>
    </row>
    <row r="17" s="58" customFormat="1" ht="56" customHeight="1" spans="1:5">
      <c r="A17" s="100" t="s">
        <v>15</v>
      </c>
      <c r="C17" s="58" t="s">
        <v>16</v>
      </c>
      <c r="D17" s="58" t="s">
        <v>17</v>
      </c>
      <c r="E17" s="110" t="s">
        <v>18</v>
      </c>
    </row>
    <row r="18" s="58" customFormat="1" ht="46" customHeight="1" spans="4:5">
      <c r="D18" s="58" t="s">
        <v>19</v>
      </c>
      <c r="E18" s="57" t="s">
        <v>20</v>
      </c>
    </row>
    <row r="19" s="58" customFormat="1" ht="19" customHeight="1" spans="1:5">
      <c r="A19" s="110" t="s">
        <v>21</v>
      </c>
      <c r="B19" s="110"/>
      <c r="D19" s="110"/>
      <c r="E19" s="110"/>
    </row>
    <row r="20" s="58" customFormat="1" ht="19" customHeight="1" spans="1:5">
      <c r="A20" s="110"/>
      <c r="B20" s="110"/>
      <c r="C20" s="110"/>
      <c r="D20" s="110"/>
      <c r="E20" s="110"/>
    </row>
    <row r="21" s="58" customFormat="1" ht="19" customHeight="1"/>
    <row r="22" s="58" customFormat="1" ht="19" customHeight="1"/>
    <row r="23" s="58" customFormat="1" ht="19" customHeight="1"/>
    <row r="24" s="58" customFormat="1" ht="19" customHeight="1"/>
    <row r="25" ht="19" customHeight="1"/>
  </sheetData>
  <mergeCells count="10">
    <mergeCell ref="A1:E1"/>
    <mergeCell ref="A2:E2"/>
    <mergeCell ref="A4:A6"/>
    <mergeCell ref="A7:A9"/>
    <mergeCell ref="A10:A12"/>
    <mergeCell ref="A13:A15"/>
    <mergeCell ref="B4:B6"/>
    <mergeCell ref="B7:B9"/>
    <mergeCell ref="B10:B12"/>
    <mergeCell ref="B13:B15"/>
  </mergeCells>
  <pageMargins left="0.897222222222222" right="0.89722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J2" sqref="J$1:K$1048576"/>
    </sheetView>
  </sheetViews>
  <sheetFormatPr defaultColWidth="9" defaultRowHeight="35" customHeight="1"/>
  <cols>
    <col min="1" max="1" width="4" style="92"/>
    <col min="2" max="2" width="7.125" style="92" customWidth="1"/>
    <col min="3" max="3" width="8.375" style="92" customWidth="1"/>
    <col min="4" max="4" width="7.25" style="93" customWidth="1"/>
    <col min="5" max="5" width="38.5" style="93" customWidth="1"/>
    <col min="6" max="6" width="6.5" style="93" customWidth="1"/>
    <col min="7" max="7" width="8.125" style="93" customWidth="1"/>
    <col min="8" max="8" width="6.75" style="93" customWidth="1"/>
    <col min="9" max="9" width="7.125" style="92" customWidth="1"/>
    <col min="10" max="10" width="10.75" style="58" customWidth="1"/>
    <col min="11" max="16384" width="9" style="58"/>
  </cols>
  <sheetData>
    <row r="1" s="58" customFormat="1" customHeight="1" spans="1:9">
      <c r="A1" s="94" t="s">
        <v>22</v>
      </c>
      <c r="B1" s="94"/>
      <c r="C1" s="94"/>
      <c r="D1" s="95"/>
      <c r="E1" s="94"/>
      <c r="F1" s="95"/>
      <c r="G1" s="94"/>
      <c r="H1" s="94"/>
      <c r="I1" s="94"/>
    </row>
    <row r="2" s="58" customFormat="1" customHeight="1" spans="1:10">
      <c r="A2" s="17" t="s">
        <v>2</v>
      </c>
      <c r="B2" s="17" t="s">
        <v>23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67" t="s">
        <v>30</v>
      </c>
      <c r="J2" s="19" t="s">
        <v>31</v>
      </c>
    </row>
    <row r="3" s="58" customFormat="1" ht="26" customHeight="1" spans="1:10">
      <c r="A3" s="96">
        <v>1</v>
      </c>
      <c r="B3" s="77" t="s">
        <v>32</v>
      </c>
      <c r="C3" s="17" t="s">
        <v>33</v>
      </c>
      <c r="D3" s="66" t="s">
        <v>34</v>
      </c>
      <c r="E3" s="17" t="s">
        <v>35</v>
      </c>
      <c r="F3" s="66" t="s">
        <v>8</v>
      </c>
      <c r="G3" s="17"/>
      <c r="H3" s="76"/>
      <c r="I3" s="67">
        <v>4000</v>
      </c>
      <c r="J3" s="101"/>
    </row>
    <row r="4" s="58" customFormat="1" ht="26" customHeight="1" spans="1:10">
      <c r="A4" s="17">
        <v>2</v>
      </c>
      <c r="B4" s="77" t="s">
        <v>36</v>
      </c>
      <c r="C4" s="17" t="s">
        <v>37</v>
      </c>
      <c r="D4" s="66" t="s">
        <v>34</v>
      </c>
      <c r="E4" s="17" t="s">
        <v>38</v>
      </c>
      <c r="F4" s="66" t="s">
        <v>9</v>
      </c>
      <c r="G4" s="17">
        <v>395612.16</v>
      </c>
      <c r="H4" s="76"/>
      <c r="I4" s="67">
        <v>4800</v>
      </c>
      <c r="J4" s="101"/>
    </row>
    <row r="5" s="58" customFormat="1" ht="26" customHeight="1" spans="1:10">
      <c r="A5" s="17">
        <v>3</v>
      </c>
      <c r="B5" s="77" t="s">
        <v>39</v>
      </c>
      <c r="C5" s="17" t="s">
        <v>37</v>
      </c>
      <c r="D5" s="66" t="s">
        <v>34</v>
      </c>
      <c r="E5" s="17" t="s">
        <v>40</v>
      </c>
      <c r="F5" s="66" t="s">
        <v>9</v>
      </c>
      <c r="G5" s="17">
        <v>6898.13</v>
      </c>
      <c r="H5" s="76"/>
      <c r="I5" s="67">
        <v>500</v>
      </c>
      <c r="J5" s="101"/>
    </row>
    <row r="6" s="58" customFormat="1" ht="26" customHeight="1" spans="1:10">
      <c r="A6" s="17">
        <v>4</v>
      </c>
      <c r="B6" s="77" t="s">
        <v>41</v>
      </c>
      <c r="C6" s="17" t="s">
        <v>42</v>
      </c>
      <c r="D6" s="66" t="s">
        <v>34</v>
      </c>
      <c r="E6" s="17" t="s">
        <v>43</v>
      </c>
      <c r="F6" s="66" t="s">
        <v>9</v>
      </c>
      <c r="G6" s="17">
        <v>17941.11</v>
      </c>
      <c r="H6" s="76"/>
      <c r="I6" s="67">
        <v>1000</v>
      </c>
      <c r="J6" s="101"/>
    </row>
    <row r="7" s="58" customFormat="1" ht="39" customHeight="1" spans="1:10">
      <c r="A7" s="17">
        <v>5</v>
      </c>
      <c r="B7" s="77" t="s">
        <v>44</v>
      </c>
      <c r="C7" s="17" t="s">
        <v>45</v>
      </c>
      <c r="D7" s="66" t="s">
        <v>34</v>
      </c>
      <c r="E7" s="17" t="s">
        <v>46</v>
      </c>
      <c r="F7" s="66" t="s">
        <v>9</v>
      </c>
      <c r="G7" s="17">
        <v>39249.17</v>
      </c>
      <c r="H7" s="76"/>
      <c r="I7" s="67">
        <v>2000</v>
      </c>
      <c r="J7" s="101"/>
    </row>
    <row r="8" s="58" customFormat="1" ht="26" customHeight="1" spans="1:10">
      <c r="A8" s="17">
        <v>6</v>
      </c>
      <c r="B8" s="77" t="s">
        <v>47</v>
      </c>
      <c r="C8" s="17" t="s">
        <v>48</v>
      </c>
      <c r="D8" s="66" t="s">
        <v>34</v>
      </c>
      <c r="E8" s="17" t="s">
        <v>49</v>
      </c>
      <c r="F8" s="66" t="s">
        <v>9</v>
      </c>
      <c r="G8" s="17">
        <v>79296.89</v>
      </c>
      <c r="H8" s="76"/>
      <c r="I8" s="67">
        <v>3000</v>
      </c>
      <c r="J8" s="101"/>
    </row>
    <row r="9" s="58" customFormat="1" ht="26" customHeight="1" spans="1:10">
      <c r="A9" s="17">
        <v>7</v>
      </c>
      <c r="B9" s="77" t="s">
        <v>50</v>
      </c>
      <c r="C9" s="17" t="s">
        <v>48</v>
      </c>
      <c r="D9" s="66" t="s">
        <v>51</v>
      </c>
      <c r="E9" s="17" t="s">
        <v>52</v>
      </c>
      <c r="F9" s="66" t="s">
        <v>9</v>
      </c>
      <c r="G9" s="17">
        <v>14329.5</v>
      </c>
      <c r="H9" s="76"/>
      <c r="I9" s="67">
        <v>1000</v>
      </c>
      <c r="J9" s="101"/>
    </row>
    <row r="10" s="58" customFormat="1" ht="26" customHeight="1" spans="1:10">
      <c r="A10" s="17">
        <v>8</v>
      </c>
      <c r="B10" s="77" t="s">
        <v>53</v>
      </c>
      <c r="C10" s="17" t="s">
        <v>48</v>
      </c>
      <c r="D10" s="66" t="s">
        <v>34</v>
      </c>
      <c r="E10" s="17" t="s">
        <v>54</v>
      </c>
      <c r="F10" s="66" t="s">
        <v>9</v>
      </c>
      <c r="G10" s="17">
        <v>23707.41</v>
      </c>
      <c r="H10" s="76"/>
      <c r="I10" s="67">
        <v>1000</v>
      </c>
      <c r="J10" s="101"/>
    </row>
    <row r="11" s="58" customFormat="1" ht="26" customHeight="1" spans="1:10">
      <c r="A11" s="17">
        <v>9</v>
      </c>
      <c r="B11" s="77" t="s">
        <v>55</v>
      </c>
      <c r="C11" s="17" t="s">
        <v>48</v>
      </c>
      <c r="D11" s="66" t="s">
        <v>34</v>
      </c>
      <c r="E11" s="17" t="s">
        <v>56</v>
      </c>
      <c r="F11" s="66" t="s">
        <v>9</v>
      </c>
      <c r="G11" s="17">
        <v>15921.63</v>
      </c>
      <c r="H11" s="76"/>
      <c r="I11" s="67">
        <v>1000</v>
      </c>
      <c r="J11" s="101"/>
    </row>
    <row r="12" s="58" customFormat="1" ht="33" customHeight="1" spans="1:10">
      <c r="A12" s="17">
        <v>10</v>
      </c>
      <c r="B12" s="77" t="s">
        <v>57</v>
      </c>
      <c r="C12" s="17" t="s">
        <v>58</v>
      </c>
      <c r="D12" s="66" t="s">
        <v>59</v>
      </c>
      <c r="E12" s="17" t="s">
        <v>60</v>
      </c>
      <c r="F12" s="66" t="s">
        <v>9</v>
      </c>
      <c r="G12" s="17">
        <v>13910.75</v>
      </c>
      <c r="H12" s="76"/>
      <c r="I12" s="67">
        <v>1000</v>
      </c>
      <c r="J12" s="101"/>
    </row>
    <row r="13" s="58" customFormat="1" ht="26" customHeight="1" spans="1:10">
      <c r="A13" s="17">
        <v>11</v>
      </c>
      <c r="B13" s="77" t="s">
        <v>61</v>
      </c>
      <c r="C13" s="17" t="s">
        <v>42</v>
      </c>
      <c r="D13" s="66" t="s">
        <v>34</v>
      </c>
      <c r="E13" s="17" t="s">
        <v>62</v>
      </c>
      <c r="F13" s="66" t="s">
        <v>9</v>
      </c>
      <c r="G13" s="17">
        <v>27356.76</v>
      </c>
      <c r="H13" s="76"/>
      <c r="I13" s="67">
        <v>1000</v>
      </c>
      <c r="J13" s="101"/>
    </row>
    <row r="14" s="58" customFormat="1" ht="26" customHeight="1" spans="1:10">
      <c r="A14" s="17">
        <v>12</v>
      </c>
      <c r="B14" s="77" t="s">
        <v>63</v>
      </c>
      <c r="C14" s="17" t="s">
        <v>42</v>
      </c>
      <c r="D14" s="66" t="s">
        <v>34</v>
      </c>
      <c r="E14" s="17" t="s">
        <v>64</v>
      </c>
      <c r="F14" s="66" t="s">
        <v>9</v>
      </c>
      <c r="G14" s="17">
        <v>25231.81</v>
      </c>
      <c r="H14" s="76"/>
      <c r="I14" s="67">
        <v>1000</v>
      </c>
      <c r="J14" s="101"/>
    </row>
    <row r="15" s="58" customFormat="1" ht="26" customHeight="1" spans="1:10">
      <c r="A15" s="17">
        <v>13</v>
      </c>
      <c r="B15" s="77" t="s">
        <v>65</v>
      </c>
      <c r="C15" s="17" t="s">
        <v>66</v>
      </c>
      <c r="D15" s="66" t="s">
        <v>34</v>
      </c>
      <c r="E15" s="17" t="s">
        <v>67</v>
      </c>
      <c r="F15" s="66" t="s">
        <v>8</v>
      </c>
      <c r="G15" s="17"/>
      <c r="H15" s="76"/>
      <c r="I15" s="67">
        <v>3000</v>
      </c>
      <c r="J15" s="101"/>
    </row>
    <row r="16" s="58" customFormat="1" ht="26" customHeight="1" spans="1:10">
      <c r="A16" s="17">
        <v>14</v>
      </c>
      <c r="B16" s="77" t="s">
        <v>68</v>
      </c>
      <c r="C16" s="17" t="s">
        <v>66</v>
      </c>
      <c r="D16" s="66" t="s">
        <v>34</v>
      </c>
      <c r="E16" s="17" t="s">
        <v>69</v>
      </c>
      <c r="F16" s="66" t="s">
        <v>9</v>
      </c>
      <c r="G16" s="17">
        <v>28339.05</v>
      </c>
      <c r="H16" s="76"/>
      <c r="I16" s="67">
        <v>4000</v>
      </c>
      <c r="J16" s="101"/>
    </row>
    <row r="17" s="58" customFormat="1" ht="26" customHeight="1" spans="1:10">
      <c r="A17" s="17">
        <v>15</v>
      </c>
      <c r="B17" s="77" t="s">
        <v>70</v>
      </c>
      <c r="C17" s="17" t="s">
        <v>71</v>
      </c>
      <c r="D17" s="66" t="s">
        <v>72</v>
      </c>
      <c r="E17" s="17" t="s">
        <v>73</v>
      </c>
      <c r="F17" s="66" t="s">
        <v>9</v>
      </c>
      <c r="G17" s="17">
        <v>16469.93</v>
      </c>
      <c r="H17" s="76"/>
      <c r="I17" s="67">
        <v>2000</v>
      </c>
      <c r="J17" s="101"/>
    </row>
    <row r="18" s="58" customFormat="1" ht="26" customHeight="1" spans="1:10">
      <c r="A18" s="17">
        <v>16</v>
      </c>
      <c r="B18" s="77" t="s">
        <v>74</v>
      </c>
      <c r="C18" s="17" t="s">
        <v>33</v>
      </c>
      <c r="D18" s="66" t="s">
        <v>34</v>
      </c>
      <c r="E18" s="17" t="s">
        <v>75</v>
      </c>
      <c r="F18" s="66" t="s">
        <v>8</v>
      </c>
      <c r="G18" s="17"/>
      <c r="H18" s="76"/>
      <c r="I18" s="67">
        <v>2000</v>
      </c>
      <c r="J18" s="101"/>
    </row>
    <row r="19" s="58" customFormat="1" ht="26" customHeight="1" spans="1:10">
      <c r="A19" s="17">
        <v>17</v>
      </c>
      <c r="B19" s="97" t="s">
        <v>76</v>
      </c>
      <c r="C19" s="17" t="s">
        <v>37</v>
      </c>
      <c r="D19" s="66" t="s">
        <v>34</v>
      </c>
      <c r="E19" s="17" t="s">
        <v>77</v>
      </c>
      <c r="F19" s="66" t="s">
        <v>8</v>
      </c>
      <c r="G19" s="17"/>
      <c r="H19" s="76"/>
      <c r="I19" s="67">
        <v>2000</v>
      </c>
      <c r="J19" s="101"/>
    </row>
    <row r="20" s="58" customFormat="1" ht="26" customHeight="1" spans="1:10">
      <c r="A20" s="17">
        <v>18</v>
      </c>
      <c r="B20" s="98" t="s">
        <v>78</v>
      </c>
      <c r="C20" s="17" t="s">
        <v>79</v>
      </c>
      <c r="D20" s="66" t="s">
        <v>34</v>
      </c>
      <c r="E20" s="17" t="s">
        <v>80</v>
      </c>
      <c r="F20" s="66" t="s">
        <v>8</v>
      </c>
      <c r="G20" s="17"/>
      <c r="H20" s="76"/>
      <c r="I20" s="67">
        <v>1500</v>
      </c>
      <c r="J20" s="101"/>
    </row>
    <row r="21" s="58" customFormat="1" ht="26" customHeight="1" spans="1:10">
      <c r="A21" s="17"/>
      <c r="B21" s="97"/>
      <c r="C21" s="17"/>
      <c r="D21" s="66"/>
      <c r="E21" s="17"/>
      <c r="F21" s="66"/>
      <c r="G21" s="17"/>
      <c r="H21" s="76"/>
      <c r="I21" s="67">
        <f>SUM(I3:I20)</f>
        <v>35800</v>
      </c>
      <c r="J21" s="101"/>
    </row>
    <row r="22" s="58" customFormat="1" ht="28" customHeight="1" spans="1:10">
      <c r="A22" s="99" t="s">
        <v>81</v>
      </c>
      <c r="B22" s="100"/>
      <c r="C22" s="100"/>
      <c r="D22" s="99"/>
      <c r="E22" s="100"/>
      <c r="F22" s="99"/>
      <c r="G22" s="100"/>
      <c r="H22" s="100"/>
      <c r="I22" s="100"/>
      <c r="J22" s="100"/>
    </row>
  </sheetData>
  <mergeCells count="2">
    <mergeCell ref="A1:I1"/>
    <mergeCell ref="A22:J22"/>
  </mergeCells>
  <pageMargins left="0.393055555555556" right="0.393055555555556" top="0.629861111111111" bottom="0.432638888888889" header="0.354166666666667" footer="0.354166666666667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1"/>
  <sheetViews>
    <sheetView workbookViewId="0">
      <selection activeCell="J2" sqref="J$1:K$1048576"/>
    </sheetView>
  </sheetViews>
  <sheetFormatPr defaultColWidth="9" defaultRowHeight="13.5"/>
  <cols>
    <col min="1" max="1" width="4" style="72" customWidth="1"/>
    <col min="2" max="2" width="7.125" style="73" customWidth="1"/>
    <col min="3" max="3" width="8.25" style="72" customWidth="1"/>
    <col min="4" max="4" width="11.25" style="72" customWidth="1"/>
    <col min="5" max="5" width="37.5" style="72" customWidth="1"/>
    <col min="6" max="6" width="8.625" style="72" customWidth="1"/>
    <col min="7" max="7" width="7.5" style="72" customWidth="1"/>
    <col min="8" max="8" width="6.875" style="72" customWidth="1"/>
    <col min="9" max="9" width="7.625" style="72" customWidth="1"/>
    <col min="10" max="10" width="6.875" style="72" customWidth="1"/>
    <col min="11" max="11" width="4.875" style="72" customWidth="1"/>
    <col min="12" max="247" width="4.375" style="72" customWidth="1"/>
    <col min="248" max="248" width="4.375" style="72"/>
    <col min="249" max="16384" width="9" style="72"/>
  </cols>
  <sheetData>
    <row r="1" s="58" customFormat="1" ht="39" customHeight="1" spans="1:10">
      <c r="A1" s="74" t="s">
        <v>82</v>
      </c>
      <c r="B1" s="75"/>
      <c r="C1" s="74"/>
      <c r="D1" s="74"/>
      <c r="E1" s="74"/>
      <c r="F1" s="74"/>
      <c r="G1" s="74"/>
      <c r="H1" s="74"/>
      <c r="I1" s="74"/>
      <c r="J1" s="74"/>
    </row>
    <row r="2" s="57" customFormat="1" ht="27" customHeight="1" spans="1:10">
      <c r="A2" s="76" t="s">
        <v>2</v>
      </c>
      <c r="B2" s="66" t="s">
        <v>23</v>
      </c>
      <c r="C2" s="76" t="s">
        <v>24</v>
      </c>
      <c r="D2" s="76" t="s">
        <v>25</v>
      </c>
      <c r="E2" s="76" t="s">
        <v>26</v>
      </c>
      <c r="F2" s="76" t="s">
        <v>27</v>
      </c>
      <c r="G2" s="76" t="s">
        <v>28</v>
      </c>
      <c r="H2" s="76" t="s">
        <v>29</v>
      </c>
      <c r="I2" s="87" t="s">
        <v>30</v>
      </c>
      <c r="J2" s="88" t="s">
        <v>31</v>
      </c>
    </row>
    <row r="3" s="58" customFormat="1" ht="36" customHeight="1" spans="1:10">
      <c r="A3" s="76">
        <v>1</v>
      </c>
      <c r="B3" s="66" t="s">
        <v>83</v>
      </c>
      <c r="C3" s="76" t="s">
        <v>84</v>
      </c>
      <c r="D3" s="76" t="s">
        <v>85</v>
      </c>
      <c r="E3" s="76" t="s">
        <v>86</v>
      </c>
      <c r="F3" s="76" t="s">
        <v>9</v>
      </c>
      <c r="G3" s="76">
        <v>34116</v>
      </c>
      <c r="H3" s="76">
        <v>5</v>
      </c>
      <c r="I3" s="76">
        <v>2000</v>
      </c>
      <c r="J3" s="76"/>
    </row>
    <row r="4" s="58" customFormat="1" ht="24" customHeight="1" spans="1:10">
      <c r="A4" s="76">
        <v>2</v>
      </c>
      <c r="B4" s="66" t="s">
        <v>87</v>
      </c>
      <c r="C4" s="76" t="s">
        <v>84</v>
      </c>
      <c r="D4" s="76" t="s">
        <v>85</v>
      </c>
      <c r="E4" s="76" t="s">
        <v>88</v>
      </c>
      <c r="F4" s="76" t="s">
        <v>9</v>
      </c>
      <c r="G4" s="76">
        <v>50502</v>
      </c>
      <c r="H4" s="76">
        <v>4</v>
      </c>
      <c r="I4" s="76">
        <v>500</v>
      </c>
      <c r="J4" s="76"/>
    </row>
    <row r="5" s="58" customFormat="1" ht="24" customHeight="1" spans="1:10">
      <c r="A5" s="76">
        <v>3</v>
      </c>
      <c r="B5" s="66" t="s">
        <v>89</v>
      </c>
      <c r="C5" s="76" t="s">
        <v>84</v>
      </c>
      <c r="D5" s="76" t="s">
        <v>72</v>
      </c>
      <c r="E5" s="76" t="s">
        <v>90</v>
      </c>
      <c r="F5" s="76" t="s">
        <v>9</v>
      </c>
      <c r="G5" s="76">
        <v>942</v>
      </c>
      <c r="H5" s="76">
        <v>1</v>
      </c>
      <c r="I5" s="76">
        <v>500</v>
      </c>
      <c r="J5" s="76"/>
    </row>
    <row r="6" s="58" customFormat="1" ht="24" customHeight="1" spans="1:10">
      <c r="A6" s="76">
        <v>4</v>
      </c>
      <c r="B6" s="66" t="s">
        <v>91</v>
      </c>
      <c r="C6" s="76" t="s">
        <v>84</v>
      </c>
      <c r="D6" s="76" t="s">
        <v>85</v>
      </c>
      <c r="E6" s="76" t="s">
        <v>92</v>
      </c>
      <c r="F6" s="76" t="s">
        <v>9</v>
      </c>
      <c r="G6" s="76">
        <v>7625</v>
      </c>
      <c r="H6" s="76">
        <v>1</v>
      </c>
      <c r="I6" s="76">
        <v>500</v>
      </c>
      <c r="J6" s="76"/>
    </row>
    <row r="7" s="58" customFormat="1" ht="24" customHeight="1" spans="1:10">
      <c r="A7" s="76">
        <v>5</v>
      </c>
      <c r="B7" s="66" t="s">
        <v>93</v>
      </c>
      <c r="C7" s="76" t="s">
        <v>94</v>
      </c>
      <c r="D7" s="76" t="s">
        <v>85</v>
      </c>
      <c r="E7" s="76" t="s">
        <v>95</v>
      </c>
      <c r="F7" s="76" t="s">
        <v>9</v>
      </c>
      <c r="G7" s="76"/>
      <c r="H7" s="76">
        <v>1</v>
      </c>
      <c r="I7" s="76">
        <v>500</v>
      </c>
      <c r="J7" s="76"/>
    </row>
    <row r="8" s="58" customFormat="1" ht="24" customHeight="1" spans="1:10">
      <c r="A8" s="76">
        <v>6</v>
      </c>
      <c r="B8" s="66" t="s">
        <v>96</v>
      </c>
      <c r="C8" s="76" t="s">
        <v>97</v>
      </c>
      <c r="D8" s="76" t="s">
        <v>85</v>
      </c>
      <c r="E8" s="76" t="s">
        <v>98</v>
      </c>
      <c r="F8" s="76" t="s">
        <v>9</v>
      </c>
      <c r="G8" s="76">
        <v>26700</v>
      </c>
      <c r="H8" s="76">
        <v>2</v>
      </c>
      <c r="I8" s="76">
        <v>2000</v>
      </c>
      <c r="J8" s="76"/>
    </row>
    <row r="9" s="58" customFormat="1" ht="24" customHeight="1" spans="1:10">
      <c r="A9" s="76">
        <v>7</v>
      </c>
      <c r="B9" s="66" t="s">
        <v>99</v>
      </c>
      <c r="C9" s="76" t="s">
        <v>100</v>
      </c>
      <c r="D9" s="76" t="s">
        <v>101</v>
      </c>
      <c r="E9" s="76" t="s">
        <v>102</v>
      </c>
      <c r="F9" s="76" t="s">
        <v>9</v>
      </c>
      <c r="G9" s="76">
        <v>3641</v>
      </c>
      <c r="H9" s="76"/>
      <c r="I9" s="76">
        <v>2000</v>
      </c>
      <c r="J9" s="76"/>
    </row>
    <row r="10" s="58" customFormat="1" ht="24" customHeight="1" spans="1:10">
      <c r="A10" s="76">
        <v>8</v>
      </c>
      <c r="B10" s="66" t="s">
        <v>103</v>
      </c>
      <c r="C10" s="76" t="s">
        <v>100</v>
      </c>
      <c r="D10" s="76" t="s">
        <v>85</v>
      </c>
      <c r="E10" s="76" t="s">
        <v>104</v>
      </c>
      <c r="F10" s="76" t="s">
        <v>9</v>
      </c>
      <c r="G10" s="76">
        <v>6973</v>
      </c>
      <c r="H10" s="76">
        <v>1</v>
      </c>
      <c r="I10" s="76">
        <v>500</v>
      </c>
      <c r="J10" s="76"/>
    </row>
    <row r="11" s="58" customFormat="1" ht="24" customHeight="1" spans="1:10">
      <c r="A11" s="76">
        <v>9</v>
      </c>
      <c r="B11" s="66" t="s">
        <v>105</v>
      </c>
      <c r="C11" s="76" t="s">
        <v>100</v>
      </c>
      <c r="D11" s="76" t="s">
        <v>72</v>
      </c>
      <c r="E11" s="76" t="s">
        <v>106</v>
      </c>
      <c r="F11" s="76" t="s">
        <v>9</v>
      </c>
      <c r="G11" s="76">
        <v>4800</v>
      </c>
      <c r="H11" s="76">
        <v>6</v>
      </c>
      <c r="I11" s="76">
        <v>2000</v>
      </c>
      <c r="J11" s="76"/>
    </row>
    <row r="12" s="58" customFormat="1" ht="24" customHeight="1" spans="1:10">
      <c r="A12" s="76">
        <v>10</v>
      </c>
      <c r="B12" s="66" t="s">
        <v>107</v>
      </c>
      <c r="C12" s="76" t="s">
        <v>100</v>
      </c>
      <c r="D12" s="76" t="s">
        <v>72</v>
      </c>
      <c r="E12" s="76" t="s">
        <v>108</v>
      </c>
      <c r="F12" s="76" t="s">
        <v>9</v>
      </c>
      <c r="G12" s="76">
        <v>2923</v>
      </c>
      <c r="H12" s="76">
        <v>4</v>
      </c>
      <c r="I12" s="76">
        <v>1000</v>
      </c>
      <c r="J12" s="76"/>
    </row>
    <row r="13" s="58" customFormat="1" ht="24" customHeight="1" spans="1:10">
      <c r="A13" s="76">
        <v>11</v>
      </c>
      <c r="B13" s="66" t="s">
        <v>109</v>
      </c>
      <c r="C13" s="76" t="s">
        <v>110</v>
      </c>
      <c r="D13" s="76" t="s">
        <v>72</v>
      </c>
      <c r="E13" s="76" t="s">
        <v>111</v>
      </c>
      <c r="F13" s="76" t="s">
        <v>9</v>
      </c>
      <c r="G13" s="76">
        <v>3416</v>
      </c>
      <c r="H13" s="76">
        <v>4</v>
      </c>
      <c r="I13" s="76">
        <v>1000</v>
      </c>
      <c r="J13" s="76"/>
    </row>
    <row r="14" s="58" customFormat="1" ht="32" customHeight="1" spans="1:10">
      <c r="A14" s="76">
        <v>12</v>
      </c>
      <c r="B14" s="66" t="s">
        <v>112</v>
      </c>
      <c r="C14" s="76" t="s">
        <v>110</v>
      </c>
      <c r="D14" s="76" t="s">
        <v>85</v>
      </c>
      <c r="E14" s="76" t="s">
        <v>113</v>
      </c>
      <c r="F14" s="76" t="s">
        <v>9</v>
      </c>
      <c r="G14" s="76">
        <v>5000</v>
      </c>
      <c r="H14" s="76">
        <v>4</v>
      </c>
      <c r="I14" s="76">
        <v>1000</v>
      </c>
      <c r="J14" s="76"/>
    </row>
    <row r="15" s="58" customFormat="1" ht="23" customHeight="1" spans="1:10">
      <c r="A15" s="76">
        <v>13</v>
      </c>
      <c r="B15" s="66" t="s">
        <v>114</v>
      </c>
      <c r="C15" s="76" t="s">
        <v>110</v>
      </c>
      <c r="D15" s="76" t="s">
        <v>72</v>
      </c>
      <c r="E15" s="76" t="s">
        <v>115</v>
      </c>
      <c r="F15" s="76" t="s">
        <v>9</v>
      </c>
      <c r="G15" s="76">
        <v>12424</v>
      </c>
      <c r="H15" s="76">
        <v>8</v>
      </c>
      <c r="I15" s="76">
        <v>2000</v>
      </c>
      <c r="J15" s="76"/>
    </row>
    <row r="16" s="58" customFormat="1" ht="37" customHeight="1" spans="1:10">
      <c r="A16" s="76">
        <v>14</v>
      </c>
      <c r="B16" s="66" t="s">
        <v>116</v>
      </c>
      <c r="C16" s="76" t="s">
        <v>110</v>
      </c>
      <c r="D16" s="76" t="s">
        <v>85</v>
      </c>
      <c r="E16" s="76" t="s">
        <v>117</v>
      </c>
      <c r="F16" s="76" t="s">
        <v>9</v>
      </c>
      <c r="G16" s="76">
        <v>10215</v>
      </c>
      <c r="H16" s="76">
        <v>2</v>
      </c>
      <c r="I16" s="76">
        <v>1000</v>
      </c>
      <c r="J16" s="76"/>
    </row>
    <row r="17" s="58" customFormat="1" ht="32" customHeight="1" spans="1:10">
      <c r="A17" s="76">
        <v>15</v>
      </c>
      <c r="B17" s="66" t="s">
        <v>118</v>
      </c>
      <c r="C17" s="76" t="s">
        <v>110</v>
      </c>
      <c r="D17" s="76" t="s">
        <v>72</v>
      </c>
      <c r="E17" s="76" t="s">
        <v>119</v>
      </c>
      <c r="F17" s="76" t="s">
        <v>9</v>
      </c>
      <c r="G17" s="76">
        <v>4128</v>
      </c>
      <c r="H17" s="76">
        <v>4</v>
      </c>
      <c r="I17" s="76">
        <v>500</v>
      </c>
      <c r="J17" s="76"/>
    </row>
    <row r="18" s="58" customFormat="1" ht="49" customHeight="1" spans="1:10">
      <c r="A18" s="76">
        <v>16</v>
      </c>
      <c r="B18" s="66" t="s">
        <v>120</v>
      </c>
      <c r="C18" s="66" t="s">
        <v>110</v>
      </c>
      <c r="D18" s="76" t="s">
        <v>85</v>
      </c>
      <c r="E18" s="66" t="s">
        <v>121</v>
      </c>
      <c r="F18" s="66" t="s">
        <v>9</v>
      </c>
      <c r="G18" s="66">
        <v>28800</v>
      </c>
      <c r="H18" s="66">
        <v>2</v>
      </c>
      <c r="I18" s="66">
        <v>1000</v>
      </c>
      <c r="J18" s="89"/>
    </row>
    <row r="19" s="58" customFormat="1" ht="24" customHeight="1" spans="1:10">
      <c r="A19" s="76">
        <v>17</v>
      </c>
      <c r="B19" s="66" t="s">
        <v>122</v>
      </c>
      <c r="C19" s="76" t="s">
        <v>110</v>
      </c>
      <c r="D19" s="76" t="s">
        <v>72</v>
      </c>
      <c r="E19" s="76" t="s">
        <v>106</v>
      </c>
      <c r="F19" s="76" t="s">
        <v>9</v>
      </c>
      <c r="G19" s="76">
        <v>20519</v>
      </c>
      <c r="H19" s="76">
        <v>8</v>
      </c>
      <c r="I19" s="76">
        <v>2000</v>
      </c>
      <c r="J19" s="76"/>
    </row>
    <row r="20" s="58" customFormat="1" ht="24" customHeight="1" spans="1:10">
      <c r="A20" s="76">
        <v>18</v>
      </c>
      <c r="B20" s="66" t="s">
        <v>123</v>
      </c>
      <c r="C20" s="76" t="s">
        <v>110</v>
      </c>
      <c r="D20" s="76" t="s">
        <v>72</v>
      </c>
      <c r="E20" s="76" t="s">
        <v>124</v>
      </c>
      <c r="F20" s="76" t="s">
        <v>9</v>
      </c>
      <c r="G20" s="76">
        <v>6987</v>
      </c>
      <c r="H20" s="76">
        <v>4</v>
      </c>
      <c r="I20" s="76">
        <v>500</v>
      </c>
      <c r="J20" s="76"/>
    </row>
    <row r="21" s="58" customFormat="1" ht="24" customHeight="1" spans="1:10">
      <c r="A21" s="76">
        <v>19</v>
      </c>
      <c r="B21" s="66" t="s">
        <v>125</v>
      </c>
      <c r="C21" s="76" t="s">
        <v>110</v>
      </c>
      <c r="D21" s="76" t="s">
        <v>85</v>
      </c>
      <c r="E21" s="76" t="s">
        <v>126</v>
      </c>
      <c r="F21" s="76" t="s">
        <v>9</v>
      </c>
      <c r="G21" s="76">
        <v>37677</v>
      </c>
      <c r="H21" s="76">
        <v>5</v>
      </c>
      <c r="I21" s="76">
        <v>1000</v>
      </c>
      <c r="J21" s="76"/>
    </row>
    <row r="22" s="58" customFormat="1" ht="24" customHeight="1" spans="1:10">
      <c r="A22" s="76">
        <v>20</v>
      </c>
      <c r="B22" s="77" t="s">
        <v>127</v>
      </c>
      <c r="C22" s="17" t="s">
        <v>128</v>
      </c>
      <c r="D22" s="66" t="s">
        <v>129</v>
      </c>
      <c r="E22" s="17" t="s">
        <v>130</v>
      </c>
      <c r="F22" s="66" t="s">
        <v>9</v>
      </c>
      <c r="G22" s="17"/>
      <c r="H22" s="76"/>
      <c r="I22" s="67">
        <v>1000</v>
      </c>
      <c r="J22" s="76"/>
    </row>
    <row r="23" s="58" customFormat="1" ht="24" customHeight="1" spans="1:10">
      <c r="A23" s="76">
        <v>21</v>
      </c>
      <c r="B23" s="77" t="s">
        <v>131</v>
      </c>
      <c r="C23" s="17" t="s">
        <v>132</v>
      </c>
      <c r="D23" s="66" t="s">
        <v>133</v>
      </c>
      <c r="E23" s="17" t="s">
        <v>134</v>
      </c>
      <c r="F23" s="66" t="s">
        <v>9</v>
      </c>
      <c r="G23" s="17"/>
      <c r="H23" s="76"/>
      <c r="I23" s="67">
        <v>1000</v>
      </c>
      <c r="J23" s="76"/>
    </row>
    <row r="24" s="58" customFormat="1" ht="24" customHeight="1" spans="1:10">
      <c r="A24" s="76">
        <v>22</v>
      </c>
      <c r="B24" s="77" t="s">
        <v>135</v>
      </c>
      <c r="C24" s="17" t="s">
        <v>136</v>
      </c>
      <c r="D24" s="66" t="s">
        <v>137</v>
      </c>
      <c r="E24" s="17" t="s">
        <v>138</v>
      </c>
      <c r="F24" s="66" t="s">
        <v>9</v>
      </c>
      <c r="G24" s="17"/>
      <c r="H24" s="76"/>
      <c r="I24" s="67">
        <v>1000</v>
      </c>
      <c r="J24" s="76"/>
    </row>
    <row r="25" s="58" customFormat="1" ht="32" customHeight="1" spans="1:10">
      <c r="A25" s="76">
        <v>23</v>
      </c>
      <c r="B25" s="77" t="s">
        <v>139</v>
      </c>
      <c r="C25" s="17" t="s">
        <v>128</v>
      </c>
      <c r="D25" s="66" t="s">
        <v>129</v>
      </c>
      <c r="E25" s="17" t="s">
        <v>140</v>
      </c>
      <c r="F25" s="66" t="s">
        <v>9</v>
      </c>
      <c r="G25" s="17"/>
      <c r="H25" s="76"/>
      <c r="I25" s="67">
        <v>1000</v>
      </c>
      <c r="J25" s="76"/>
    </row>
    <row r="26" s="58" customFormat="1" ht="32" customHeight="1" spans="1:10">
      <c r="A26" s="76">
        <v>24</v>
      </c>
      <c r="B26" s="77" t="s">
        <v>141</v>
      </c>
      <c r="C26" s="17" t="s">
        <v>128</v>
      </c>
      <c r="D26" s="66" t="s">
        <v>133</v>
      </c>
      <c r="E26" s="17" t="s">
        <v>142</v>
      </c>
      <c r="F26" s="66" t="s">
        <v>9</v>
      </c>
      <c r="G26" s="17"/>
      <c r="H26" s="76"/>
      <c r="I26" s="67">
        <v>1000</v>
      </c>
      <c r="J26" s="76"/>
    </row>
    <row r="27" s="58" customFormat="1" ht="32" customHeight="1" spans="1:10">
      <c r="A27" s="76">
        <v>25</v>
      </c>
      <c r="B27" s="77" t="s">
        <v>143</v>
      </c>
      <c r="C27" s="17" t="s">
        <v>144</v>
      </c>
      <c r="D27" s="66" t="s">
        <v>129</v>
      </c>
      <c r="E27" s="17" t="s">
        <v>145</v>
      </c>
      <c r="F27" s="66" t="s">
        <v>9</v>
      </c>
      <c r="G27" s="17"/>
      <c r="H27" s="76"/>
      <c r="I27" s="67">
        <v>1000</v>
      </c>
      <c r="J27" s="76"/>
    </row>
    <row r="28" s="58" customFormat="1" ht="32" customHeight="1" spans="1:10">
      <c r="A28" s="76">
        <v>26</v>
      </c>
      <c r="B28" s="77" t="s">
        <v>146</v>
      </c>
      <c r="C28" s="17" t="s">
        <v>144</v>
      </c>
      <c r="D28" s="66" t="s">
        <v>133</v>
      </c>
      <c r="E28" s="17" t="s">
        <v>147</v>
      </c>
      <c r="F28" s="66" t="s">
        <v>9</v>
      </c>
      <c r="G28" s="17"/>
      <c r="H28" s="76"/>
      <c r="I28" s="67">
        <v>1000</v>
      </c>
      <c r="J28" s="76"/>
    </row>
    <row r="29" s="71" customFormat="1" ht="25" customHeight="1" spans="1:10">
      <c r="A29" s="78" t="s">
        <v>14</v>
      </c>
      <c r="B29" s="79"/>
      <c r="C29" s="80"/>
      <c r="D29" s="80"/>
      <c r="E29" s="81"/>
      <c r="F29" s="80"/>
      <c r="G29" s="80"/>
      <c r="H29" s="80"/>
      <c r="I29" s="90">
        <f>SUM(I3:I28)</f>
        <v>28500</v>
      </c>
      <c r="J29" s="80"/>
    </row>
    <row r="30" s="71" customFormat="1" ht="25" customHeight="1" spans="1:248">
      <c r="A30" s="82"/>
      <c r="B30" s="83"/>
      <c r="C30" s="84"/>
      <c r="D30" s="84"/>
      <c r="E30" s="85"/>
      <c r="F30" s="84"/>
      <c r="G30" s="84"/>
      <c r="H30" s="84"/>
      <c r="I30" s="82"/>
      <c r="J30" s="84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  <c r="HJ30" s="91"/>
      <c r="HK30" s="91"/>
      <c r="HL30" s="91"/>
      <c r="HM30" s="91"/>
      <c r="HN30" s="91"/>
      <c r="HO30" s="91"/>
      <c r="HP30" s="91"/>
      <c r="HQ30" s="91"/>
      <c r="HR30" s="91"/>
      <c r="HS30" s="91"/>
      <c r="HT30" s="91"/>
      <c r="HU30" s="91"/>
      <c r="HV30" s="91"/>
      <c r="HW30" s="91"/>
      <c r="HX30" s="91"/>
      <c r="HY30" s="91"/>
      <c r="HZ30" s="91"/>
      <c r="IA30" s="91"/>
      <c r="IB30" s="91"/>
      <c r="IC30" s="91"/>
      <c r="ID30" s="91"/>
      <c r="IE30" s="91"/>
      <c r="IF30" s="91"/>
      <c r="IG30" s="91"/>
      <c r="IH30" s="91"/>
      <c r="II30" s="91"/>
      <c r="IJ30" s="91"/>
      <c r="IK30" s="91"/>
      <c r="IL30" s="91"/>
      <c r="IM30" s="91"/>
      <c r="IN30" s="91"/>
    </row>
    <row r="31" s="58" customFormat="1" ht="14.25" spans="1:248">
      <c r="A31" s="72"/>
      <c r="B31" s="73"/>
      <c r="C31" s="72"/>
      <c r="D31" s="72"/>
      <c r="E31" s="86"/>
      <c r="F31" s="72"/>
      <c r="G31" s="86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</row>
  </sheetData>
  <mergeCells count="2">
    <mergeCell ref="A1:J1"/>
    <mergeCell ref="A29:B29"/>
  </mergeCells>
  <pageMargins left="0.393055555555556" right="0.393055555555556" top="0.472222222222222" bottom="0.472222222222222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19"/>
  <sheetViews>
    <sheetView workbookViewId="0">
      <selection activeCell="E6" sqref="E6"/>
    </sheetView>
  </sheetViews>
  <sheetFormatPr defaultColWidth="9" defaultRowHeight="14.25"/>
  <cols>
    <col min="1" max="1" width="3.5" style="57" customWidth="1"/>
    <col min="2" max="2" width="8.125" style="57" customWidth="1"/>
    <col min="3" max="4" width="7.625" style="61" customWidth="1"/>
    <col min="5" max="5" width="48.25" style="61" customWidth="1"/>
    <col min="6" max="6" width="6.375" style="61" customWidth="1"/>
    <col min="7" max="7" width="7.2" style="61" customWidth="1"/>
    <col min="8" max="8" width="4.5" style="57" customWidth="1"/>
    <col min="9" max="9" width="7.2" style="62" customWidth="1"/>
    <col min="10" max="12" width="9.5" style="57" customWidth="1"/>
    <col min="13" max="16384" width="9" style="57"/>
  </cols>
  <sheetData>
    <row r="1" s="57" customFormat="1" ht="50" customHeight="1" spans="1:10">
      <c r="A1" s="63" t="s">
        <v>148</v>
      </c>
      <c r="B1" s="63"/>
      <c r="C1" s="64"/>
      <c r="D1" s="63"/>
      <c r="E1" s="63"/>
      <c r="F1" s="63"/>
      <c r="G1" s="63"/>
      <c r="H1" s="63"/>
      <c r="I1" s="63"/>
      <c r="J1" s="63"/>
    </row>
    <row r="2" s="57" customFormat="1" ht="38" customHeight="1" spans="1:10">
      <c r="A2" s="17" t="s">
        <v>2</v>
      </c>
      <c r="B2" s="17" t="s">
        <v>23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67" t="s">
        <v>149</v>
      </c>
      <c r="J2" s="68" t="s">
        <v>31</v>
      </c>
    </row>
    <row r="3" s="58" customFormat="1" ht="39" customHeight="1" spans="1:246">
      <c r="A3" s="17">
        <v>1</v>
      </c>
      <c r="B3" s="17" t="s">
        <v>150</v>
      </c>
      <c r="C3" s="17" t="s">
        <v>151</v>
      </c>
      <c r="D3" s="17" t="s">
        <v>137</v>
      </c>
      <c r="E3" s="17" t="s">
        <v>152</v>
      </c>
      <c r="F3" s="17" t="s">
        <v>9</v>
      </c>
      <c r="G3" s="17">
        <v>43139</v>
      </c>
      <c r="H3" s="17">
        <v>6</v>
      </c>
      <c r="I3" s="67">
        <v>2000</v>
      </c>
      <c r="J3" s="68" t="s">
        <v>153</v>
      </c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</row>
    <row r="4" s="58" customFormat="1" ht="42" customHeight="1" spans="1:246">
      <c r="A4" s="17">
        <v>2</v>
      </c>
      <c r="B4" s="17" t="s">
        <v>154</v>
      </c>
      <c r="C4" s="17" t="s">
        <v>151</v>
      </c>
      <c r="D4" s="17" t="s">
        <v>155</v>
      </c>
      <c r="E4" s="17" t="s">
        <v>156</v>
      </c>
      <c r="F4" s="17" t="s">
        <v>8</v>
      </c>
      <c r="G4" s="17">
        <v>94205</v>
      </c>
      <c r="H4" s="17"/>
      <c r="I4" s="67">
        <v>3000</v>
      </c>
      <c r="J4" s="68" t="s">
        <v>153</v>
      </c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</row>
    <row r="5" s="58" customFormat="1" ht="37" customHeight="1" spans="1:246">
      <c r="A5" s="17">
        <v>3</v>
      </c>
      <c r="B5" s="17" t="s">
        <v>157</v>
      </c>
      <c r="C5" s="17" t="s">
        <v>151</v>
      </c>
      <c r="D5" s="17" t="s">
        <v>155</v>
      </c>
      <c r="E5" s="17" t="s">
        <v>158</v>
      </c>
      <c r="F5" s="17" t="s">
        <v>8</v>
      </c>
      <c r="G5" s="17">
        <v>35365</v>
      </c>
      <c r="H5" s="17"/>
      <c r="I5" s="67">
        <v>2000</v>
      </c>
      <c r="J5" s="68" t="s">
        <v>153</v>
      </c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</row>
    <row r="6" s="58" customFormat="1" ht="43" customHeight="1" spans="1:246">
      <c r="A6" s="17">
        <v>4</v>
      </c>
      <c r="B6" s="17" t="s">
        <v>159</v>
      </c>
      <c r="C6" s="17" t="s">
        <v>151</v>
      </c>
      <c r="D6" s="17" t="s">
        <v>155</v>
      </c>
      <c r="E6" s="17" t="s">
        <v>160</v>
      </c>
      <c r="F6" s="17" t="s">
        <v>9</v>
      </c>
      <c r="G6" s="17">
        <v>48775</v>
      </c>
      <c r="H6" s="17">
        <v>6</v>
      </c>
      <c r="I6" s="67">
        <v>2000</v>
      </c>
      <c r="J6" s="68" t="s">
        <v>153</v>
      </c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</row>
    <row r="7" s="58" customFormat="1" ht="35" customHeight="1" spans="1:246">
      <c r="A7" s="17">
        <v>5</v>
      </c>
      <c r="B7" s="17" t="s">
        <v>161</v>
      </c>
      <c r="C7" s="17" t="s">
        <v>162</v>
      </c>
      <c r="D7" s="17" t="s">
        <v>155</v>
      </c>
      <c r="E7" s="17" t="s">
        <v>163</v>
      </c>
      <c r="F7" s="17" t="s">
        <v>9</v>
      </c>
      <c r="G7" s="17">
        <v>22686</v>
      </c>
      <c r="H7" s="17">
        <v>4</v>
      </c>
      <c r="I7" s="67">
        <v>1000</v>
      </c>
      <c r="J7" s="68" t="s">
        <v>153</v>
      </c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</row>
    <row r="8" s="58" customFormat="1" ht="49" customHeight="1" spans="1:246">
      <c r="A8" s="17">
        <v>6</v>
      </c>
      <c r="B8" s="17" t="s">
        <v>164</v>
      </c>
      <c r="C8" s="17" t="s">
        <v>162</v>
      </c>
      <c r="D8" s="17" t="s">
        <v>155</v>
      </c>
      <c r="E8" s="17" t="s">
        <v>165</v>
      </c>
      <c r="F8" s="17" t="s">
        <v>9</v>
      </c>
      <c r="G8" s="17"/>
      <c r="H8" s="17">
        <v>6</v>
      </c>
      <c r="I8" s="67">
        <v>2000</v>
      </c>
      <c r="J8" s="68" t="s">
        <v>153</v>
      </c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</row>
    <row r="9" s="58" customFormat="1" ht="35" customHeight="1" spans="1:246">
      <c r="A9" s="17">
        <v>7</v>
      </c>
      <c r="B9" s="17" t="s">
        <v>166</v>
      </c>
      <c r="C9" s="17" t="s">
        <v>162</v>
      </c>
      <c r="D9" s="17" t="s">
        <v>72</v>
      </c>
      <c r="E9" s="65" t="s">
        <v>167</v>
      </c>
      <c r="F9" s="17" t="s">
        <v>9</v>
      </c>
      <c r="G9" s="17">
        <v>24926</v>
      </c>
      <c r="H9" s="17">
        <v>6</v>
      </c>
      <c r="I9" s="67">
        <v>2000</v>
      </c>
      <c r="J9" s="68" t="s">
        <v>153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</row>
    <row r="10" s="58" customFormat="1" ht="39" customHeight="1" spans="1:246">
      <c r="A10" s="17">
        <v>8</v>
      </c>
      <c r="B10" s="17" t="s">
        <v>168</v>
      </c>
      <c r="C10" s="17" t="s">
        <v>169</v>
      </c>
      <c r="D10" s="17" t="s">
        <v>72</v>
      </c>
      <c r="E10" s="17" t="s">
        <v>170</v>
      </c>
      <c r="F10" s="17" t="s">
        <v>8</v>
      </c>
      <c r="G10" s="17">
        <v>37850</v>
      </c>
      <c r="H10" s="17"/>
      <c r="I10" s="67">
        <v>2000</v>
      </c>
      <c r="J10" s="68" t="s">
        <v>171</v>
      </c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</row>
    <row r="11" s="58" customFormat="1" ht="43" customHeight="1" spans="1:246">
      <c r="A11" s="17">
        <v>9</v>
      </c>
      <c r="B11" s="17" t="s">
        <v>172</v>
      </c>
      <c r="C11" s="17" t="s">
        <v>169</v>
      </c>
      <c r="D11" s="17" t="s">
        <v>155</v>
      </c>
      <c r="E11" s="17" t="s">
        <v>173</v>
      </c>
      <c r="F11" s="17" t="s">
        <v>9</v>
      </c>
      <c r="G11" s="17">
        <v>19240</v>
      </c>
      <c r="H11" s="17">
        <v>4</v>
      </c>
      <c r="I11" s="67">
        <v>1500</v>
      </c>
      <c r="J11" s="68" t="s">
        <v>153</v>
      </c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</row>
    <row r="12" s="58" customFormat="1" ht="41" customHeight="1" spans="1:246">
      <c r="A12" s="17">
        <v>10</v>
      </c>
      <c r="B12" s="17" t="s">
        <v>174</v>
      </c>
      <c r="C12" s="17" t="s">
        <v>175</v>
      </c>
      <c r="D12" s="17" t="s">
        <v>155</v>
      </c>
      <c r="E12" s="17" t="s">
        <v>176</v>
      </c>
      <c r="F12" s="17" t="s">
        <v>9</v>
      </c>
      <c r="G12" s="17">
        <v>17085</v>
      </c>
      <c r="H12" s="17">
        <v>4</v>
      </c>
      <c r="I12" s="67">
        <v>1500</v>
      </c>
      <c r="J12" s="68" t="s">
        <v>153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</row>
    <row r="13" s="58" customFormat="1" ht="50" customHeight="1" spans="1:246">
      <c r="A13" s="17">
        <v>11</v>
      </c>
      <c r="B13" s="17" t="s">
        <v>177</v>
      </c>
      <c r="C13" s="17" t="s">
        <v>175</v>
      </c>
      <c r="D13" s="17" t="s">
        <v>155</v>
      </c>
      <c r="E13" s="17" t="s">
        <v>178</v>
      </c>
      <c r="F13" s="17" t="s">
        <v>9</v>
      </c>
      <c r="G13" s="17"/>
      <c r="H13" s="17">
        <v>4</v>
      </c>
      <c r="I13" s="67">
        <v>2000</v>
      </c>
      <c r="J13" s="68" t="s">
        <v>153</v>
      </c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</row>
    <row r="14" s="58" customFormat="1" ht="37" customHeight="1" spans="1:246">
      <c r="A14" s="17">
        <v>12</v>
      </c>
      <c r="B14" s="17" t="s">
        <v>179</v>
      </c>
      <c r="C14" s="17" t="s">
        <v>180</v>
      </c>
      <c r="D14" s="17" t="s">
        <v>155</v>
      </c>
      <c r="E14" s="17" t="s">
        <v>181</v>
      </c>
      <c r="F14" s="17" t="s">
        <v>9</v>
      </c>
      <c r="G14" s="17"/>
      <c r="H14" s="17">
        <v>4</v>
      </c>
      <c r="I14" s="67">
        <v>2000</v>
      </c>
      <c r="J14" s="68" t="s">
        <v>153</v>
      </c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</row>
    <row r="15" s="58" customFormat="1" ht="33" customHeight="1" spans="1:246">
      <c r="A15" s="17">
        <v>13</v>
      </c>
      <c r="B15" s="17" t="s">
        <v>182</v>
      </c>
      <c r="C15" s="17" t="s">
        <v>180</v>
      </c>
      <c r="D15" s="17" t="s">
        <v>155</v>
      </c>
      <c r="E15" s="17" t="s">
        <v>183</v>
      </c>
      <c r="F15" s="17" t="s">
        <v>9</v>
      </c>
      <c r="G15" s="17">
        <v>44185</v>
      </c>
      <c r="H15" s="17">
        <v>6</v>
      </c>
      <c r="I15" s="67">
        <v>2000</v>
      </c>
      <c r="J15" s="68" t="s">
        <v>153</v>
      </c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</row>
    <row r="16" s="58" customFormat="1" ht="45" customHeight="1" spans="1:246">
      <c r="A16" s="17">
        <v>14</v>
      </c>
      <c r="B16" s="17" t="s">
        <v>184</v>
      </c>
      <c r="C16" s="17" t="s">
        <v>185</v>
      </c>
      <c r="D16" s="17" t="s">
        <v>155</v>
      </c>
      <c r="E16" s="17" t="s">
        <v>186</v>
      </c>
      <c r="F16" s="17" t="s">
        <v>9</v>
      </c>
      <c r="G16" s="17">
        <v>25240</v>
      </c>
      <c r="H16" s="17">
        <v>6</v>
      </c>
      <c r="I16" s="67">
        <v>3000</v>
      </c>
      <c r="J16" s="68" t="s">
        <v>153</v>
      </c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</row>
    <row r="17" s="58" customFormat="1" ht="39" customHeight="1" spans="1:246">
      <c r="A17" s="17">
        <v>15</v>
      </c>
      <c r="B17" s="17" t="s">
        <v>187</v>
      </c>
      <c r="C17" s="17" t="s">
        <v>185</v>
      </c>
      <c r="D17" s="17" t="s">
        <v>155</v>
      </c>
      <c r="E17" s="17" t="s">
        <v>188</v>
      </c>
      <c r="F17" s="17" t="s">
        <v>9</v>
      </c>
      <c r="G17" s="17">
        <v>36007</v>
      </c>
      <c r="H17" s="17">
        <v>4</v>
      </c>
      <c r="I17" s="67">
        <v>2000</v>
      </c>
      <c r="J17" s="68" t="s">
        <v>153</v>
      </c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</row>
    <row r="18" s="59" customFormat="1" ht="33" customHeight="1" spans="1:246">
      <c r="A18" s="17">
        <v>16</v>
      </c>
      <c r="B18" s="66" t="s">
        <v>189</v>
      </c>
      <c r="C18" s="17" t="s">
        <v>185</v>
      </c>
      <c r="D18" s="17" t="s">
        <v>155</v>
      </c>
      <c r="E18" s="66" t="s">
        <v>190</v>
      </c>
      <c r="F18" s="66" t="s">
        <v>9</v>
      </c>
      <c r="G18" s="66">
        <v>18267</v>
      </c>
      <c r="H18" s="66">
        <v>1</v>
      </c>
      <c r="I18" s="69">
        <v>500</v>
      </c>
      <c r="J18" s="68" t="s">
        <v>153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</row>
    <row r="19" s="60" customFormat="1" ht="38" customHeight="1" spans="1:246">
      <c r="A19" s="17"/>
      <c r="B19" s="19" t="s">
        <v>14</v>
      </c>
      <c r="C19" s="66"/>
      <c r="D19" s="66"/>
      <c r="E19" s="66"/>
      <c r="F19" s="66"/>
      <c r="G19" s="66"/>
      <c r="H19" s="19"/>
      <c r="I19" s="19">
        <f>SUM(I3:I18)</f>
        <v>30500</v>
      </c>
      <c r="J19" s="19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  <c r="IG19" s="62"/>
      <c r="IH19" s="62"/>
      <c r="II19" s="62"/>
      <c r="IJ19" s="62"/>
      <c r="IK19" s="62"/>
      <c r="IL19" s="62"/>
    </row>
  </sheetData>
  <mergeCells count="1">
    <mergeCell ref="A1:J1"/>
  </mergeCells>
  <pageMargins left="0.357638888888889" right="0.357638888888889" top="0.708333333333333" bottom="0.590277777777778" header="0.5" footer="0.354166666666667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8"/>
  <sheetViews>
    <sheetView tabSelected="1" workbookViewId="0">
      <selection activeCell="J2" sqref="J$1:K$1048576"/>
    </sheetView>
  </sheetViews>
  <sheetFormatPr defaultColWidth="9" defaultRowHeight="14.25"/>
  <cols>
    <col min="1" max="1" width="3.125" style="1" customWidth="1"/>
    <col min="2" max="2" width="6.625" style="7" customWidth="1"/>
    <col min="3" max="3" width="11.5" style="8" customWidth="1"/>
    <col min="4" max="4" width="7.5" style="9" customWidth="1"/>
    <col min="5" max="5" width="39.5" style="9" customWidth="1"/>
    <col min="6" max="6" width="6.125" style="7" customWidth="1"/>
    <col min="7" max="7" width="7" style="10" customWidth="1"/>
    <col min="8" max="8" width="4.625" style="11" customWidth="1"/>
    <col min="9" max="9" width="8.375" style="11" customWidth="1"/>
    <col min="10" max="16374" width="9" style="1"/>
    <col min="16375" max="16384" width="9" style="12"/>
  </cols>
  <sheetData>
    <row r="1" s="1" customFormat="1" ht="49" customHeight="1" spans="1:9">
      <c r="A1" s="13" t="s">
        <v>191</v>
      </c>
      <c r="B1" s="14"/>
      <c r="C1" s="15"/>
      <c r="D1" s="14"/>
      <c r="E1" s="14"/>
      <c r="F1" s="14"/>
      <c r="G1" s="16"/>
      <c r="H1" s="14"/>
      <c r="I1" s="47"/>
    </row>
    <row r="2" s="1" customFormat="1" ht="33" customHeight="1" spans="1:9">
      <c r="A2" s="17" t="s">
        <v>2</v>
      </c>
      <c r="B2" s="17" t="s">
        <v>23</v>
      </c>
      <c r="C2" s="17" t="s">
        <v>24</v>
      </c>
      <c r="D2" s="17" t="s">
        <v>25</v>
      </c>
      <c r="E2" s="17" t="s">
        <v>26</v>
      </c>
      <c r="F2" s="17" t="s">
        <v>27</v>
      </c>
      <c r="G2" s="18" t="s">
        <v>28</v>
      </c>
      <c r="H2" s="17" t="s">
        <v>29</v>
      </c>
      <c r="I2" s="17" t="s">
        <v>149</v>
      </c>
    </row>
    <row r="3" s="2" customFormat="1" ht="30" customHeight="1" spans="1:9">
      <c r="A3" s="19">
        <v>1</v>
      </c>
      <c r="B3" s="20" t="s">
        <v>192</v>
      </c>
      <c r="C3" s="21" t="s">
        <v>193</v>
      </c>
      <c r="D3" s="22" t="s">
        <v>194</v>
      </c>
      <c r="E3" s="20" t="s">
        <v>195</v>
      </c>
      <c r="F3" s="23" t="s">
        <v>9</v>
      </c>
      <c r="G3" s="24">
        <v>17926</v>
      </c>
      <c r="H3" s="25">
        <v>1</v>
      </c>
      <c r="I3" s="48">
        <v>500</v>
      </c>
    </row>
    <row r="4" s="1" customFormat="1" ht="32" customHeight="1" spans="1:16375">
      <c r="A4" s="19">
        <v>2</v>
      </c>
      <c r="B4" s="20" t="s">
        <v>196</v>
      </c>
      <c r="C4" s="21" t="s">
        <v>193</v>
      </c>
      <c r="D4" s="22" t="s">
        <v>194</v>
      </c>
      <c r="E4" s="20" t="s">
        <v>197</v>
      </c>
      <c r="F4" s="23" t="s">
        <v>9</v>
      </c>
      <c r="G4" s="24">
        <v>24375</v>
      </c>
      <c r="H4" s="25">
        <v>1</v>
      </c>
      <c r="I4" s="48">
        <v>500</v>
      </c>
      <c r="J4" s="49"/>
      <c r="XEU4" s="12"/>
    </row>
    <row r="5" s="1" customFormat="1" ht="32" customHeight="1" spans="1:10">
      <c r="A5" s="19">
        <v>3</v>
      </c>
      <c r="B5" s="26" t="s">
        <v>198</v>
      </c>
      <c r="C5" s="22" t="s">
        <v>199</v>
      </c>
      <c r="D5" s="22" t="s">
        <v>200</v>
      </c>
      <c r="E5" s="21" t="s">
        <v>201</v>
      </c>
      <c r="F5" s="23" t="s">
        <v>9</v>
      </c>
      <c r="G5" s="27">
        <v>33334</v>
      </c>
      <c r="H5" s="25">
        <v>1</v>
      </c>
      <c r="I5" s="27">
        <v>500</v>
      </c>
      <c r="J5" s="50"/>
    </row>
    <row r="6" s="3" customFormat="1" ht="42" customHeight="1" spans="1:16374">
      <c r="A6" s="19">
        <v>4</v>
      </c>
      <c r="B6" s="28" t="s">
        <v>202</v>
      </c>
      <c r="C6" s="22" t="s">
        <v>203</v>
      </c>
      <c r="D6" s="22" t="s">
        <v>194</v>
      </c>
      <c r="E6" s="20" t="s">
        <v>204</v>
      </c>
      <c r="F6" s="23" t="s">
        <v>9</v>
      </c>
      <c r="G6" s="29" t="s">
        <v>205</v>
      </c>
      <c r="H6" s="29">
        <v>3</v>
      </c>
      <c r="I6" s="38">
        <v>1500</v>
      </c>
      <c r="J6" s="49"/>
      <c r="XET6" s="53"/>
    </row>
    <row r="7" s="4" customFormat="1" ht="41" customHeight="1" spans="1:16374">
      <c r="A7" s="19">
        <v>5</v>
      </c>
      <c r="B7" s="28" t="s">
        <v>206</v>
      </c>
      <c r="C7" s="22" t="s">
        <v>203</v>
      </c>
      <c r="D7" s="22" t="s">
        <v>72</v>
      </c>
      <c r="E7" s="20" t="s">
        <v>207</v>
      </c>
      <c r="F7" s="23" t="s">
        <v>9</v>
      </c>
      <c r="G7" s="29" t="s">
        <v>208</v>
      </c>
      <c r="H7" s="29">
        <v>2</v>
      </c>
      <c r="I7" s="38">
        <v>1000</v>
      </c>
      <c r="XET7" s="54"/>
    </row>
    <row r="8" s="4" customFormat="1" ht="42" customHeight="1" spans="1:16374">
      <c r="A8" s="19">
        <v>6</v>
      </c>
      <c r="B8" s="28" t="s">
        <v>209</v>
      </c>
      <c r="C8" s="22" t="s">
        <v>203</v>
      </c>
      <c r="D8" s="22" t="s">
        <v>194</v>
      </c>
      <c r="E8" s="20" t="s">
        <v>210</v>
      </c>
      <c r="F8" s="23" t="s">
        <v>9</v>
      </c>
      <c r="G8" s="30">
        <v>44725</v>
      </c>
      <c r="H8" s="29">
        <v>3</v>
      </c>
      <c r="I8" s="38">
        <v>1500</v>
      </c>
      <c r="XET8" s="55"/>
    </row>
    <row r="9" s="5" customFormat="1" ht="24" customHeight="1" spans="1:9">
      <c r="A9" s="19">
        <v>7</v>
      </c>
      <c r="B9" s="31" t="s">
        <v>211</v>
      </c>
      <c r="C9" s="32" t="s">
        <v>212</v>
      </c>
      <c r="D9" s="32" t="s">
        <v>194</v>
      </c>
      <c r="E9" s="32" t="s">
        <v>213</v>
      </c>
      <c r="F9" s="31" t="s">
        <v>9</v>
      </c>
      <c r="G9" s="33"/>
      <c r="H9" s="34">
        <v>1</v>
      </c>
      <c r="I9" s="34">
        <v>500</v>
      </c>
    </row>
    <row r="10" s="6" customFormat="1" ht="34" customHeight="1" spans="1:10">
      <c r="A10" s="19">
        <v>8</v>
      </c>
      <c r="B10" s="35" t="s">
        <v>214</v>
      </c>
      <c r="C10" s="32" t="s">
        <v>212</v>
      </c>
      <c r="D10" s="32" t="s">
        <v>194</v>
      </c>
      <c r="E10" s="35" t="s">
        <v>215</v>
      </c>
      <c r="F10" s="31" t="s">
        <v>8</v>
      </c>
      <c r="G10" s="34">
        <f>8850+8850+3540+3540+3540+7080+8850+3540</f>
        <v>47790</v>
      </c>
      <c r="H10" s="31"/>
      <c r="I10" s="33">
        <v>3000</v>
      </c>
      <c r="J10" s="51"/>
    </row>
    <row r="11" s="6" customFormat="1" ht="30" customHeight="1" spans="1:10">
      <c r="A11" s="19">
        <v>9</v>
      </c>
      <c r="B11" s="36" t="s">
        <v>216</v>
      </c>
      <c r="C11" s="32" t="s">
        <v>212</v>
      </c>
      <c r="D11" s="32" t="s">
        <v>194</v>
      </c>
      <c r="E11" s="35" t="s">
        <v>217</v>
      </c>
      <c r="F11" s="31" t="s">
        <v>9</v>
      </c>
      <c r="G11" s="34">
        <f>492+16769</f>
        <v>17261</v>
      </c>
      <c r="H11" s="31" t="s">
        <v>218</v>
      </c>
      <c r="I11" s="33">
        <v>1000</v>
      </c>
      <c r="J11" s="52"/>
    </row>
    <row r="12" s="4" customFormat="1" ht="31" customHeight="1" spans="1:16375">
      <c r="A12" s="19">
        <v>10</v>
      </c>
      <c r="B12" s="26" t="s">
        <v>219</v>
      </c>
      <c r="C12" s="22" t="s">
        <v>220</v>
      </c>
      <c r="D12" s="22" t="s">
        <v>200</v>
      </c>
      <c r="E12" s="22" t="s">
        <v>221</v>
      </c>
      <c r="F12" s="23" t="s">
        <v>9</v>
      </c>
      <c r="G12" s="34">
        <v>25504</v>
      </c>
      <c r="H12" s="19">
        <v>2</v>
      </c>
      <c r="I12" s="41">
        <v>1000</v>
      </c>
      <c r="XET12" s="56"/>
      <c r="XEU12" s="12"/>
    </row>
    <row r="13" s="4" customFormat="1" ht="37" customHeight="1" spans="1:16374">
      <c r="A13" s="19">
        <v>11</v>
      </c>
      <c r="B13" s="37" t="s">
        <v>222</v>
      </c>
      <c r="C13" s="22" t="s">
        <v>220</v>
      </c>
      <c r="D13" s="22" t="s">
        <v>194</v>
      </c>
      <c r="E13" s="22" t="s">
        <v>223</v>
      </c>
      <c r="F13" s="23" t="s">
        <v>8</v>
      </c>
      <c r="G13" s="34">
        <f>7818+12542+5010+116791+17980+17980+17980</f>
        <v>196101</v>
      </c>
      <c r="H13" s="19"/>
      <c r="I13" s="41">
        <v>4800</v>
      </c>
      <c r="XET13" s="56"/>
    </row>
    <row r="14" s="1" customFormat="1" ht="36" customHeight="1" spans="1:10">
      <c r="A14" s="19">
        <v>12</v>
      </c>
      <c r="B14" s="23" t="s">
        <v>224</v>
      </c>
      <c r="C14" s="22" t="s">
        <v>220</v>
      </c>
      <c r="D14" s="22" t="s">
        <v>194</v>
      </c>
      <c r="E14" s="21" t="s">
        <v>225</v>
      </c>
      <c r="F14" s="23" t="s">
        <v>9</v>
      </c>
      <c r="G14" s="24">
        <f>5239+5462+10073+2309+2184</f>
        <v>25267</v>
      </c>
      <c r="H14" s="25">
        <v>2</v>
      </c>
      <c r="I14" s="48">
        <v>1000</v>
      </c>
      <c r="J14" s="49"/>
    </row>
    <row r="15" s="1" customFormat="1" ht="30" customHeight="1" spans="1:10">
      <c r="A15" s="19">
        <v>13</v>
      </c>
      <c r="B15" s="23" t="s">
        <v>226</v>
      </c>
      <c r="C15" s="22" t="s">
        <v>220</v>
      </c>
      <c r="D15" s="22" t="s">
        <v>200</v>
      </c>
      <c r="E15" s="21" t="s">
        <v>227</v>
      </c>
      <c r="F15" s="23" t="s">
        <v>9</v>
      </c>
      <c r="G15" s="24">
        <v>45086</v>
      </c>
      <c r="H15" s="25">
        <v>4</v>
      </c>
      <c r="I15" s="48">
        <v>2000</v>
      </c>
      <c r="J15" s="50"/>
    </row>
    <row r="16" s="1" customFormat="1" ht="25" customHeight="1" spans="1:10">
      <c r="A16" s="19">
        <v>14</v>
      </c>
      <c r="B16" s="23" t="s">
        <v>228</v>
      </c>
      <c r="C16" s="22" t="s">
        <v>229</v>
      </c>
      <c r="D16" s="32" t="s">
        <v>194</v>
      </c>
      <c r="E16" s="22" t="s">
        <v>230</v>
      </c>
      <c r="F16" s="23" t="s">
        <v>9</v>
      </c>
      <c r="G16" s="29">
        <f>11574+9249+13714+9248</f>
        <v>43785</v>
      </c>
      <c r="H16" s="25">
        <v>4</v>
      </c>
      <c r="I16" s="48">
        <v>2000</v>
      </c>
      <c r="J16" s="50"/>
    </row>
    <row r="17" s="1" customFormat="1" ht="25" customHeight="1" spans="1:10">
      <c r="A17" s="19">
        <v>15</v>
      </c>
      <c r="B17" s="23" t="s">
        <v>231</v>
      </c>
      <c r="C17" s="22" t="s">
        <v>229</v>
      </c>
      <c r="D17" s="22" t="s">
        <v>232</v>
      </c>
      <c r="E17" s="22" t="s">
        <v>233</v>
      </c>
      <c r="F17" s="23" t="s">
        <v>9</v>
      </c>
      <c r="G17" s="29">
        <v>1232</v>
      </c>
      <c r="H17" s="25">
        <v>2</v>
      </c>
      <c r="I17" s="48">
        <v>1000</v>
      </c>
      <c r="J17" s="50"/>
    </row>
    <row r="18" s="1" customFormat="1" ht="31" customHeight="1" spans="1:10">
      <c r="A18" s="19">
        <v>16</v>
      </c>
      <c r="B18" s="38" t="s">
        <v>234</v>
      </c>
      <c r="C18" s="39" t="s">
        <v>235</v>
      </c>
      <c r="D18" s="32" t="s">
        <v>194</v>
      </c>
      <c r="E18" s="39" t="s">
        <v>236</v>
      </c>
      <c r="F18" s="23" t="s">
        <v>9</v>
      </c>
      <c r="G18" s="24">
        <f>3979+6564+623</f>
        <v>11166</v>
      </c>
      <c r="H18" s="25">
        <v>2</v>
      </c>
      <c r="I18" s="48">
        <v>1000</v>
      </c>
      <c r="J18" s="50"/>
    </row>
    <row r="19" s="1" customFormat="1" ht="25" customHeight="1" spans="1:10">
      <c r="A19" s="19">
        <v>17</v>
      </c>
      <c r="B19" s="38" t="s">
        <v>237</v>
      </c>
      <c r="C19" s="39" t="s">
        <v>235</v>
      </c>
      <c r="D19" s="32" t="s">
        <v>194</v>
      </c>
      <c r="E19" s="39" t="s">
        <v>238</v>
      </c>
      <c r="F19" s="23" t="s">
        <v>9</v>
      </c>
      <c r="G19" s="24">
        <v>33725.26</v>
      </c>
      <c r="H19" s="25">
        <v>4</v>
      </c>
      <c r="I19" s="48">
        <v>2000</v>
      </c>
      <c r="J19" s="50"/>
    </row>
    <row r="20" s="1" customFormat="1" ht="33" customHeight="1" spans="1:10">
      <c r="A20" s="19">
        <v>18</v>
      </c>
      <c r="B20" s="38" t="s">
        <v>239</v>
      </c>
      <c r="C20" s="39" t="s">
        <v>240</v>
      </c>
      <c r="D20" s="32" t="s">
        <v>194</v>
      </c>
      <c r="E20" s="39" t="s">
        <v>241</v>
      </c>
      <c r="F20" s="23" t="s">
        <v>9</v>
      </c>
      <c r="G20" s="24"/>
      <c r="H20" s="25">
        <v>6</v>
      </c>
      <c r="I20" s="48">
        <v>2000</v>
      </c>
      <c r="J20" s="50"/>
    </row>
    <row r="21" s="1" customFormat="1" ht="41" customHeight="1" spans="1:10">
      <c r="A21" s="19">
        <v>19</v>
      </c>
      <c r="B21" s="23" t="s">
        <v>242</v>
      </c>
      <c r="C21" s="32" t="s">
        <v>243</v>
      </c>
      <c r="D21" s="32" t="s">
        <v>194</v>
      </c>
      <c r="E21" s="22" t="s">
        <v>244</v>
      </c>
      <c r="F21" s="23" t="s">
        <v>9</v>
      </c>
      <c r="G21" s="24">
        <f>7820+131+149+16</f>
        <v>8116</v>
      </c>
      <c r="H21" s="25">
        <v>1</v>
      </c>
      <c r="I21" s="48">
        <v>500</v>
      </c>
      <c r="J21" s="50"/>
    </row>
    <row r="22" s="1" customFormat="1" ht="31" customHeight="1" spans="1:10">
      <c r="A22" s="19">
        <v>20</v>
      </c>
      <c r="B22" s="23" t="s">
        <v>245</v>
      </c>
      <c r="C22" s="22" t="s">
        <v>246</v>
      </c>
      <c r="D22" s="32" t="s">
        <v>72</v>
      </c>
      <c r="E22" s="22" t="s">
        <v>247</v>
      </c>
      <c r="F22" s="23" t="s">
        <v>9</v>
      </c>
      <c r="G22" s="24">
        <f>830+8418</f>
        <v>9248</v>
      </c>
      <c r="H22" s="25">
        <v>2</v>
      </c>
      <c r="I22" s="48">
        <v>500</v>
      </c>
      <c r="J22" s="50"/>
    </row>
    <row r="23" s="1" customFormat="1" ht="31" customHeight="1" spans="1:10">
      <c r="A23" s="19">
        <v>21</v>
      </c>
      <c r="B23" s="23" t="s">
        <v>248</v>
      </c>
      <c r="C23" s="22" t="s">
        <v>246</v>
      </c>
      <c r="D23" s="22" t="s">
        <v>200</v>
      </c>
      <c r="E23" s="22" t="s">
        <v>249</v>
      </c>
      <c r="F23" s="23" t="s">
        <v>9</v>
      </c>
      <c r="G23" s="24">
        <v>23101</v>
      </c>
      <c r="H23" s="25">
        <v>2</v>
      </c>
      <c r="I23" s="48">
        <v>1000</v>
      </c>
      <c r="J23" s="50"/>
    </row>
    <row r="24" s="1" customFormat="1" ht="44" customHeight="1" spans="1:10">
      <c r="A24" s="19">
        <v>22</v>
      </c>
      <c r="B24" s="23" t="s">
        <v>250</v>
      </c>
      <c r="C24" s="22" t="s">
        <v>246</v>
      </c>
      <c r="D24" s="32" t="s">
        <v>194</v>
      </c>
      <c r="E24" s="22" t="s">
        <v>251</v>
      </c>
      <c r="F24" s="23" t="s">
        <v>9</v>
      </c>
      <c r="G24" s="24">
        <f>1749+3780+48+512+419+129</f>
        <v>6637</v>
      </c>
      <c r="H24" s="25">
        <v>2</v>
      </c>
      <c r="I24" s="48">
        <v>1000</v>
      </c>
      <c r="J24" s="50"/>
    </row>
    <row r="25" s="1" customFormat="1" ht="25" customHeight="1" spans="1:10">
      <c r="A25" s="19">
        <v>23</v>
      </c>
      <c r="B25" s="40" t="s">
        <v>252</v>
      </c>
      <c r="C25" s="22" t="s">
        <v>253</v>
      </c>
      <c r="D25" s="22" t="s">
        <v>254</v>
      </c>
      <c r="E25" s="21" t="s">
        <v>255</v>
      </c>
      <c r="F25" s="23" t="s">
        <v>8</v>
      </c>
      <c r="G25" s="24">
        <f>27083+59990</f>
        <v>87073</v>
      </c>
      <c r="H25" s="25"/>
      <c r="I25" s="48">
        <v>5000</v>
      </c>
      <c r="J25" s="50"/>
    </row>
    <row r="26" s="1" customFormat="1" ht="25" customHeight="1" spans="1:10">
      <c r="A26" s="19">
        <v>24</v>
      </c>
      <c r="B26" s="40" t="s">
        <v>256</v>
      </c>
      <c r="C26" s="22" t="s">
        <v>253</v>
      </c>
      <c r="D26" s="22" t="s">
        <v>72</v>
      </c>
      <c r="E26" s="21" t="s">
        <v>257</v>
      </c>
      <c r="F26" s="23" t="s">
        <v>9</v>
      </c>
      <c r="G26" s="24">
        <f>7335+9051+4192</f>
        <v>20578</v>
      </c>
      <c r="H26" s="25">
        <v>4</v>
      </c>
      <c r="I26" s="48">
        <v>1000</v>
      </c>
      <c r="J26" s="50"/>
    </row>
    <row r="27" s="1" customFormat="1" ht="28" customHeight="1" spans="1:9">
      <c r="A27" s="41">
        <v>25</v>
      </c>
      <c r="B27" s="42" t="s">
        <v>258</v>
      </c>
      <c r="C27" s="25" t="s">
        <v>246</v>
      </c>
      <c r="D27" s="25" t="s">
        <v>194</v>
      </c>
      <c r="E27" s="25" t="s">
        <v>259</v>
      </c>
      <c r="F27" s="23" t="s">
        <v>8</v>
      </c>
      <c r="G27" s="30">
        <v>48347</v>
      </c>
      <c r="H27" s="41"/>
      <c r="I27" s="41">
        <v>3000</v>
      </c>
    </row>
    <row r="28" s="1" customFormat="1" ht="21" customHeight="1" spans="1:9">
      <c r="A28" s="43"/>
      <c r="B28" s="44" t="s">
        <v>14</v>
      </c>
      <c r="C28" s="45"/>
      <c r="D28" s="45"/>
      <c r="E28" s="45"/>
      <c r="F28" s="23"/>
      <c r="G28" s="46"/>
      <c r="H28" s="41"/>
      <c r="I28" s="41">
        <f>SUM(I3:I27)</f>
        <v>38800</v>
      </c>
    </row>
  </sheetData>
  <mergeCells count="1">
    <mergeCell ref="A1:I1"/>
  </mergeCells>
  <pageMargins left="0.357638888888889" right="0.357638888888889" top="0.590277777777778" bottom="0.409027777777778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2023-12-19T08:05:16Z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143AB314EB0A4513B5A03FEB39C3C4BE</vt:lpwstr>
  </property>
  <property fmtid="{D5CDD505-2E9C-101B-9397-08002B2CF9AE}" pid="3" name="KSOProductBuildVer">
    <vt:lpwstr>2052-12.1.0.16120</vt:lpwstr>
  </property>
</Properties>
</file>