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activeTab="1"/>
  </bookViews>
  <sheets>
    <sheet name="汇总表" sheetId="1" r:id="rId1"/>
    <sheet name="河坝镇" sheetId="2" r:id="rId2"/>
    <sheet name="北洲子镇" sheetId="3" r:id="rId3"/>
    <sheet name="金盆镇" sheetId="4" r:id="rId4"/>
    <sheet name="千山红镇" sheetId="5" r:id="rId5"/>
    <sheet name="南湾湖镇" sheetId="6" r:id="rId6"/>
  </sheets>
  <definedNames>
    <definedName name="_xlnm._FilterDatabase" localSheetId="1" hidden="1">河坝镇!$A$1:$I$99</definedName>
    <definedName name="_xlnm._FilterDatabase" localSheetId="3" hidden="1">金盆镇!#REF!</definedName>
    <definedName name="_xlnm._FilterDatabase" localSheetId="2" hidden="1">北洲子镇!#REF!</definedName>
    <definedName name="_xlnm.Print_Titles" localSheetId="4">千山红镇!$1:$2</definedName>
    <definedName name="_xlnm.Print_Titles" localSheetId="3">金盆镇!$1:$2</definedName>
    <definedName name="_xlnm.Print_Titles" localSheetId="1">河坝镇!$1:$2</definedName>
    <definedName name="_xlnm.Print_Titles" localSheetId="2">北洲子镇!$1:$2</definedName>
    <definedName name="_xlnm.Print_Area" localSheetId="1">河坝镇!$A$1:$H$99</definedName>
    <definedName name="_xlnm.Print_Area" localSheetId="3">金盆镇!$A$1:$I$84</definedName>
    <definedName name="_xlnm.Print_Area" localSheetId="2">北洲子镇!$A$1:$I$76</definedName>
    <definedName name="_xlnm.Print_Area" localSheetId="0">汇总表!$A$1:$H$13</definedName>
    <definedName name="_xlnm.Print_Area" localSheetId="4">千山红镇!$A$1:$J$91</definedName>
    <definedName name="_xlnm.Print_Area" localSheetId="5">南湾湖镇!$A$1:$I$9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<sst xmlns="http://schemas.openxmlformats.org/spreadsheetml/2006/main" count="1128" uniqueCount="431">
  <si>
    <t>大通湖区2024年4月份城镇低保发放汇总表</t>
  </si>
  <si>
    <t xml:space="preserve">                                                 2024/4/15                         单位：户、人、元        </t>
  </si>
  <si>
    <t>序号</t>
  </si>
  <si>
    <t>单   位</t>
  </si>
  <si>
    <t xml:space="preserve">保障户数      </t>
  </si>
  <si>
    <t xml:space="preserve">保障人口      </t>
  </si>
  <si>
    <t xml:space="preserve">4月发放金额       </t>
  </si>
  <si>
    <t>补发1-3月提标</t>
  </si>
  <si>
    <t>合计发放</t>
  </si>
  <si>
    <t xml:space="preserve">发放水平          </t>
  </si>
  <si>
    <t>河坝镇</t>
  </si>
  <si>
    <t>北洲子镇</t>
  </si>
  <si>
    <t>金盆镇</t>
  </si>
  <si>
    <t>千山红镇</t>
  </si>
  <si>
    <t>南湾湖</t>
  </si>
  <si>
    <t>合计</t>
  </si>
  <si>
    <t>主管领导：</t>
  </si>
  <si>
    <t>民政/残联分管领导：</t>
  </si>
  <si>
    <t>社保分管领导：</t>
  </si>
  <si>
    <t>医保分管领导：</t>
  </si>
  <si>
    <t xml:space="preserve"> </t>
  </si>
  <si>
    <t>股室负责人：</t>
  </si>
  <si>
    <t xml:space="preserve">        制表：刘阳</t>
  </si>
  <si>
    <t xml:space="preserve">                                                                          </t>
  </si>
  <si>
    <t>河坝镇2024年4月份城市低保发放花名册</t>
  </si>
  <si>
    <t>单位</t>
  </si>
  <si>
    <t>姓名</t>
  </si>
  <si>
    <t>与户主关系</t>
  </si>
  <si>
    <t>保障人口</t>
  </si>
  <si>
    <t>月保障金</t>
  </si>
  <si>
    <t>1-3月补发</t>
  </si>
  <si>
    <t>4月实发</t>
  </si>
  <si>
    <t>红旗社区</t>
  </si>
  <si>
    <t>李先云</t>
  </si>
  <si>
    <t>户主</t>
  </si>
  <si>
    <t>陈琼</t>
  </si>
  <si>
    <t>郑子元</t>
  </si>
  <si>
    <t>冷长林</t>
  </si>
  <si>
    <t>王超</t>
  </si>
  <si>
    <t>康玉香</t>
  </si>
  <si>
    <t>刘友缘</t>
  </si>
  <si>
    <t>女儿</t>
  </si>
  <si>
    <t>李朝辉</t>
  </si>
  <si>
    <t>夏敏</t>
  </si>
  <si>
    <t>配偶</t>
  </si>
  <si>
    <t>李咏鹏</t>
  </si>
  <si>
    <t>之子</t>
  </si>
  <si>
    <t>金山社区</t>
  </si>
  <si>
    <t>龚丽辉</t>
  </si>
  <si>
    <t>张凤英</t>
  </si>
  <si>
    <t>妻子</t>
  </si>
  <si>
    <t>谭凯</t>
  </si>
  <si>
    <t>唐佳</t>
  </si>
  <si>
    <t>唐亮</t>
  </si>
  <si>
    <t>杨辉</t>
  </si>
  <si>
    <t>周政文</t>
  </si>
  <si>
    <t>蒋晓桃</t>
  </si>
  <si>
    <t>陈兴让</t>
  </si>
  <si>
    <t>欧银秀</t>
  </si>
  <si>
    <t>刘超</t>
  </si>
  <si>
    <t>银海社区</t>
  </si>
  <si>
    <t>刘建红</t>
  </si>
  <si>
    <t>胡红艳</t>
  </si>
  <si>
    <t>吴磊</t>
  </si>
  <si>
    <t>儿子</t>
  </si>
  <si>
    <t>袁晓</t>
  </si>
  <si>
    <t>刘腊珍</t>
  </si>
  <si>
    <t>何楚成</t>
  </si>
  <si>
    <t>杜宏</t>
  </si>
  <si>
    <t>杜诗雨</t>
  </si>
  <si>
    <t>邓子妍</t>
  </si>
  <si>
    <t>陈华林</t>
  </si>
  <si>
    <t>张志军</t>
  </si>
  <si>
    <t>丈夫</t>
  </si>
  <si>
    <t>李辉</t>
  </si>
  <si>
    <t>杨小满</t>
  </si>
  <si>
    <t>黄金武</t>
  </si>
  <si>
    <t>卓卫国</t>
  </si>
  <si>
    <t>张志明</t>
  </si>
  <si>
    <t>刘佳文</t>
  </si>
  <si>
    <t>童琳</t>
  </si>
  <si>
    <t>喻强</t>
  </si>
  <si>
    <t>杨芳</t>
  </si>
  <si>
    <t>钟立新</t>
  </si>
  <si>
    <t>梁解英</t>
  </si>
  <si>
    <t>孟里</t>
  </si>
  <si>
    <t>庄白纯</t>
  </si>
  <si>
    <t>刘志明</t>
  </si>
  <si>
    <t>梁拥军</t>
  </si>
  <si>
    <t>石良建</t>
  </si>
  <si>
    <t>卢新跃</t>
  </si>
  <si>
    <t>刘心如</t>
  </si>
  <si>
    <t>银河社区</t>
  </si>
  <si>
    <t>聂康焰</t>
  </si>
  <si>
    <t>王建滨</t>
  </si>
  <si>
    <t>冯美淋</t>
  </si>
  <si>
    <t>王雪玲</t>
  </si>
  <si>
    <t>王子涵</t>
  </si>
  <si>
    <t>戴献军</t>
  </si>
  <si>
    <t>陈薇</t>
  </si>
  <si>
    <t>肖政平</t>
  </si>
  <si>
    <t>李德菊</t>
  </si>
  <si>
    <t>罗顺全</t>
  </si>
  <si>
    <t>周炎钧</t>
  </si>
  <si>
    <t>陈新媛</t>
  </si>
  <si>
    <t>李树民</t>
  </si>
  <si>
    <t>张青云</t>
  </si>
  <si>
    <t>肖同有</t>
  </si>
  <si>
    <t>朱龙芬</t>
  </si>
  <si>
    <t>徐风兰</t>
  </si>
  <si>
    <t>张琦</t>
  </si>
  <si>
    <t>李文理</t>
  </si>
  <si>
    <t>黄强华</t>
  </si>
  <si>
    <t>许民</t>
  </si>
  <si>
    <t>彭哲学</t>
  </si>
  <si>
    <t>彭佳瑶</t>
  </si>
  <si>
    <t>赵庆民</t>
  </si>
  <si>
    <t>唐璐</t>
  </si>
  <si>
    <t>黄金龙</t>
  </si>
  <si>
    <t>胡芯悦</t>
  </si>
  <si>
    <t>之女</t>
  </si>
  <si>
    <t>黄辉</t>
  </si>
  <si>
    <t>曾文</t>
  </si>
  <si>
    <t>赵闻多</t>
  </si>
  <si>
    <t>郝桑</t>
  </si>
  <si>
    <t>李佳怡</t>
  </si>
  <si>
    <t>黄亚蓝</t>
  </si>
  <si>
    <t>肖佩群</t>
  </si>
  <si>
    <t>吴玉兰</t>
  </si>
  <si>
    <t>吴超荣</t>
  </si>
  <si>
    <t>唐晓蓝</t>
  </si>
  <si>
    <t>刘子毅</t>
  </si>
  <si>
    <t>黎鑫</t>
  </si>
  <si>
    <t>袁川</t>
  </si>
  <si>
    <t>黎家豪</t>
  </si>
  <si>
    <t>子</t>
  </si>
  <si>
    <t>黎敏茹</t>
  </si>
  <si>
    <t>女</t>
  </si>
  <si>
    <t>张志成</t>
  </si>
  <si>
    <t>本人</t>
  </si>
  <si>
    <t>张慕雪</t>
  </si>
  <si>
    <t>妹妹</t>
  </si>
  <si>
    <t>李剑</t>
  </si>
  <si>
    <t>四月新增</t>
  </si>
  <si>
    <t>北洲子镇2024年4月份城市低保花名册</t>
  </si>
  <si>
    <t>对象姓名</t>
  </si>
  <si>
    <t>户主关系</t>
  </si>
  <si>
    <t>4月保障金</t>
  </si>
  <si>
    <t>补1-3月资金（元）</t>
  </si>
  <si>
    <t>备注</t>
  </si>
  <si>
    <t>银辉社区</t>
  </si>
  <si>
    <t>金伟</t>
  </si>
  <si>
    <t>惠农卡</t>
  </si>
  <si>
    <t>邹兵</t>
  </si>
  <si>
    <t>向群良</t>
  </si>
  <si>
    <t>邓波</t>
  </si>
  <si>
    <t>虞动波</t>
  </si>
  <si>
    <t>陈浩</t>
  </si>
  <si>
    <t>郭玲</t>
  </si>
  <si>
    <t>王敏</t>
  </si>
  <si>
    <t>施湘民</t>
  </si>
  <si>
    <t>马建波</t>
  </si>
  <si>
    <t>贺大洲</t>
  </si>
  <si>
    <t>何斌</t>
  </si>
  <si>
    <t>李威</t>
  </si>
  <si>
    <t>王林</t>
  </si>
  <si>
    <t>喻军华</t>
  </si>
  <si>
    <t>刘锐敏</t>
  </si>
  <si>
    <t>李鹏</t>
  </si>
  <si>
    <t>刘谦</t>
  </si>
  <si>
    <t>周贝</t>
  </si>
  <si>
    <t>刘依成</t>
  </si>
  <si>
    <t>万桂松</t>
  </si>
  <si>
    <t>易超</t>
  </si>
  <si>
    <t>王勇</t>
  </si>
  <si>
    <t>罗贝尔</t>
  </si>
  <si>
    <t>谭锋</t>
  </si>
  <si>
    <t>文群飞</t>
  </si>
  <si>
    <t>关仕元</t>
  </si>
  <si>
    <t>虞思弋</t>
  </si>
  <si>
    <t>梅婧</t>
  </si>
  <si>
    <t>宏发社区</t>
  </si>
  <si>
    <t>刘坤</t>
  </si>
  <si>
    <t>D惠农卡</t>
  </si>
  <si>
    <t>彭铁汉</t>
  </si>
  <si>
    <t>胡凤姣</t>
  </si>
  <si>
    <t>杨娜</t>
  </si>
  <si>
    <t>杨悦</t>
  </si>
  <si>
    <t>李建军</t>
  </si>
  <si>
    <t>龙勇</t>
  </si>
  <si>
    <t>向晶</t>
  </si>
  <si>
    <t>易娟</t>
  </si>
  <si>
    <t>李翔宇</t>
  </si>
  <si>
    <t>易素珍</t>
  </si>
  <si>
    <t>祝希要</t>
  </si>
  <si>
    <t>钟海辉</t>
  </si>
  <si>
    <t>彭书凝</t>
  </si>
  <si>
    <t>刘伏保</t>
  </si>
  <si>
    <t>曾爱云</t>
  </si>
  <si>
    <t>之妻</t>
  </si>
  <si>
    <t>杨晨文瑞</t>
  </si>
  <si>
    <t>覃芳</t>
  </si>
  <si>
    <t>袁诗佳</t>
  </si>
  <si>
    <t>郭方兰</t>
  </si>
  <si>
    <t>向家豪</t>
  </si>
  <si>
    <t>黄佳怡</t>
  </si>
  <si>
    <t>刘志军</t>
  </si>
  <si>
    <t>唐清碧</t>
  </si>
  <si>
    <t>曹玉霞</t>
  </si>
  <si>
    <t>王思巧</t>
  </si>
  <si>
    <t>陈昭</t>
  </si>
  <si>
    <t>李咏隽</t>
  </si>
  <si>
    <t>李洪亮</t>
  </si>
  <si>
    <t>何淋</t>
  </si>
  <si>
    <t>林依晨</t>
  </si>
  <si>
    <t>杨亮</t>
  </si>
  <si>
    <t>刘倩</t>
  </si>
  <si>
    <t>刘宇轩</t>
  </si>
  <si>
    <t>严澜</t>
  </si>
  <si>
    <t>严周伟</t>
  </si>
  <si>
    <t>2月新增</t>
  </si>
  <si>
    <t>严佳佳</t>
  </si>
  <si>
    <t>钱锡军</t>
  </si>
  <si>
    <t>谭雪英</t>
  </si>
  <si>
    <t>曹艳辉</t>
  </si>
  <si>
    <t>袁帅</t>
  </si>
  <si>
    <t>李英兰</t>
  </si>
  <si>
    <t>刘娟娟</t>
  </si>
  <si>
    <t>吴海江</t>
  </si>
  <si>
    <t>合   计</t>
  </si>
  <si>
    <t>金盆镇2024年4月份城市低保花名册</t>
  </si>
  <si>
    <t>序
号</t>
  </si>
  <si>
    <t>与户主的关系</t>
  </si>
  <si>
    <t>月保障金（元）</t>
  </si>
  <si>
    <t>1-3月补发金额（元）</t>
  </si>
  <si>
    <t>共计发放金额（元）</t>
  </si>
  <si>
    <t>金漉社区</t>
  </si>
  <si>
    <t>龙明</t>
  </si>
  <si>
    <t>刘艳红</t>
  </si>
  <si>
    <t>龙程浩</t>
  </si>
  <si>
    <t>刘学农</t>
  </si>
  <si>
    <t>大女儿</t>
  </si>
  <si>
    <t>刘妍</t>
  </si>
  <si>
    <t>小女儿</t>
  </si>
  <si>
    <t>刘一静</t>
  </si>
  <si>
    <t>刘一涵</t>
  </si>
  <si>
    <t>李维</t>
  </si>
  <si>
    <t>陈勇</t>
  </si>
  <si>
    <t>陈卫红</t>
  </si>
  <si>
    <t>向晓蓉</t>
  </si>
  <si>
    <t>陈梓洋</t>
  </si>
  <si>
    <t>殷休</t>
  </si>
  <si>
    <t>父亲</t>
  </si>
  <si>
    <t>殷端云</t>
  </si>
  <si>
    <t>汪玉兰</t>
  </si>
  <si>
    <t>视同户主</t>
  </si>
  <si>
    <t>刘思婷</t>
  </si>
  <si>
    <t>张婷婷</t>
  </si>
  <si>
    <t>刘政</t>
  </si>
  <si>
    <t>郭一波</t>
  </si>
  <si>
    <t>涂建国</t>
  </si>
  <si>
    <t>刘鑫</t>
  </si>
  <si>
    <t>张润秀</t>
  </si>
  <si>
    <t>昌严</t>
  </si>
  <si>
    <t>李玉玉</t>
  </si>
  <si>
    <t>李民凡</t>
  </si>
  <si>
    <t>刘村</t>
  </si>
  <si>
    <t>丁建新</t>
  </si>
  <si>
    <t>徐利红</t>
  </si>
  <si>
    <t>余业彪</t>
  </si>
  <si>
    <t>黄金俭</t>
  </si>
  <si>
    <t>肖剑超</t>
  </si>
  <si>
    <t>肖骅</t>
  </si>
  <si>
    <t>陈军良</t>
  </si>
  <si>
    <t>陈欣怡</t>
  </si>
  <si>
    <t>邹菊华</t>
  </si>
  <si>
    <t>庞红标</t>
  </si>
  <si>
    <t>史国祥</t>
  </si>
  <si>
    <t>史广然</t>
  </si>
  <si>
    <t>倪君银</t>
  </si>
  <si>
    <t>谭海军</t>
  </si>
  <si>
    <t>杨立英</t>
  </si>
  <si>
    <t>高少阳</t>
  </si>
  <si>
    <t>新增整户保</t>
  </si>
  <si>
    <t>李文波</t>
  </si>
  <si>
    <t>金桥社区</t>
  </si>
  <si>
    <t>王婷</t>
  </si>
  <si>
    <t>罗瑷琳</t>
  </si>
  <si>
    <t>李晗</t>
  </si>
  <si>
    <t>宋琳</t>
  </si>
  <si>
    <t>宋星满</t>
  </si>
  <si>
    <t>谭凤华</t>
  </si>
  <si>
    <t>宋唯歌</t>
  </si>
  <si>
    <t>杨超</t>
  </si>
  <si>
    <t>余治华</t>
  </si>
  <si>
    <t>叶志辉</t>
  </si>
  <si>
    <t>叶子进</t>
  </si>
  <si>
    <t>肖辉</t>
  </si>
  <si>
    <t>陈群英</t>
  </si>
  <si>
    <t>彭刚华</t>
  </si>
  <si>
    <t>吴安明</t>
  </si>
  <si>
    <t>苏汉莲</t>
  </si>
  <si>
    <t>王晓年</t>
  </si>
  <si>
    <t>周立群</t>
  </si>
  <si>
    <t>吴彩莲</t>
  </si>
  <si>
    <t>张墩厚</t>
  </si>
  <si>
    <t>龙科旭</t>
  </si>
  <si>
    <t>宋海斌</t>
  </si>
  <si>
    <t>宋利</t>
  </si>
  <si>
    <t>曾秀英</t>
  </si>
  <si>
    <t>符小平</t>
  </si>
  <si>
    <t>阳泽华</t>
  </si>
  <si>
    <t>刘伍红</t>
  </si>
  <si>
    <t>鲁信仁</t>
  </si>
  <si>
    <t>刘丽辉</t>
  </si>
  <si>
    <t>任卓</t>
  </si>
  <si>
    <t>高曙明</t>
  </si>
  <si>
    <t>彭翔宇</t>
  </si>
  <si>
    <t>曾华</t>
  </si>
  <si>
    <t>凌冬玉</t>
  </si>
  <si>
    <t>田美香</t>
  </si>
  <si>
    <t>陈国英</t>
  </si>
  <si>
    <t>吴新荣</t>
  </si>
  <si>
    <t>2024年2月新增</t>
  </si>
  <si>
    <t>2024年千山红镇4月份城市低保花名册</t>
  </si>
  <si>
    <t>一月补发金额</t>
  </si>
  <si>
    <t>二月补发金额</t>
  </si>
  <si>
    <t>三月补发金额</t>
  </si>
  <si>
    <t>4月共计发放金额</t>
  </si>
  <si>
    <t>北汀社区</t>
  </si>
  <si>
    <t>蒋方来</t>
  </si>
  <si>
    <t>刘建辉</t>
  </si>
  <si>
    <t>妻</t>
  </si>
  <si>
    <t>傅定波</t>
  </si>
  <si>
    <t>周楚明</t>
  </si>
  <si>
    <t>李三元</t>
  </si>
  <si>
    <t>唐国斌</t>
  </si>
  <si>
    <t>宋云秀</t>
  </si>
  <si>
    <t>冷明轩</t>
  </si>
  <si>
    <t>王力</t>
  </si>
  <si>
    <t>胡欢</t>
  </si>
  <si>
    <t>肖文凯</t>
  </si>
  <si>
    <t>董相伶</t>
  </si>
  <si>
    <t>刘洋</t>
  </si>
  <si>
    <t>冯盈祥</t>
  </si>
  <si>
    <t>曹欣怡</t>
  </si>
  <si>
    <t>李昊宇</t>
  </si>
  <si>
    <t>青志飞</t>
  </si>
  <si>
    <t>宋红秀</t>
  </si>
  <si>
    <t>向长英</t>
  </si>
  <si>
    <t>刘银秀</t>
  </si>
  <si>
    <t>黎姗姗</t>
  </si>
  <si>
    <t>孙浩波</t>
  </si>
  <si>
    <t>吴鲁</t>
  </si>
  <si>
    <t>任建国</t>
  </si>
  <si>
    <t>袁洁</t>
  </si>
  <si>
    <t>刘璟</t>
  </si>
  <si>
    <t>莫晓琴</t>
  </si>
  <si>
    <t>冯旗</t>
  </si>
  <si>
    <t>万强</t>
  </si>
  <si>
    <t>曹秀英</t>
  </si>
  <si>
    <t>徐志红</t>
  </si>
  <si>
    <t>李勇</t>
  </si>
  <si>
    <t>胡环</t>
  </si>
  <si>
    <t>熊凯</t>
  </si>
  <si>
    <t>厚南社区</t>
  </si>
  <si>
    <t>余小年</t>
  </si>
  <si>
    <t>杨柳</t>
  </si>
  <si>
    <t>谭燕红</t>
  </si>
  <si>
    <t>祝宇婷</t>
  </si>
  <si>
    <t xml:space="preserve">女 </t>
  </si>
  <si>
    <t>祝诗妍</t>
  </si>
  <si>
    <t>何学军</t>
  </si>
  <si>
    <t>周颖</t>
  </si>
  <si>
    <t>张银初</t>
  </si>
  <si>
    <t>田可</t>
  </si>
  <si>
    <t>田震</t>
  </si>
  <si>
    <t>蔡菊香</t>
  </si>
  <si>
    <t>曹政斌</t>
  </si>
  <si>
    <t>张樱杰</t>
  </si>
  <si>
    <t>汤雯靖</t>
  </si>
  <si>
    <t>孙立波</t>
  </si>
  <si>
    <t>孙泽军</t>
  </si>
  <si>
    <t>邱安香</t>
  </si>
  <si>
    <t>丁世兰</t>
  </si>
  <si>
    <t>刘炎雨</t>
  </si>
  <si>
    <t>刘光荣</t>
  </si>
  <si>
    <t>刘辉光</t>
  </si>
  <si>
    <t>周骏麟</t>
  </si>
  <si>
    <t>曹祥云</t>
  </si>
  <si>
    <t>桥北社区</t>
  </si>
  <si>
    <t>阳建</t>
  </si>
  <si>
    <t>伏建国</t>
  </si>
  <si>
    <t>徐伏珍</t>
  </si>
  <si>
    <t>朱四妹</t>
  </si>
  <si>
    <t>赵国华</t>
  </si>
  <si>
    <t>赵茂</t>
  </si>
  <si>
    <t>赵焰</t>
  </si>
  <si>
    <t>高昆</t>
  </si>
  <si>
    <t>万三元</t>
  </si>
  <si>
    <t>王双龙</t>
  </si>
  <si>
    <t>吴明照</t>
  </si>
  <si>
    <t>刘翠</t>
  </si>
  <si>
    <t>孙志军</t>
  </si>
  <si>
    <t>孙缘</t>
  </si>
  <si>
    <t>张政华</t>
  </si>
  <si>
    <t>夏建群</t>
  </si>
  <si>
    <t>张文武</t>
  </si>
  <si>
    <t>谢若兵</t>
  </si>
  <si>
    <t>谢紫燕</t>
  </si>
  <si>
    <t>万建良</t>
  </si>
  <si>
    <t>余朝贵</t>
  </si>
  <si>
    <t>啊苦木里染</t>
  </si>
  <si>
    <t>余永萱</t>
  </si>
  <si>
    <t>蔡敏</t>
  </si>
  <si>
    <t>谭志鹏</t>
  </si>
  <si>
    <t>彭需勇</t>
  </si>
  <si>
    <t>钟建明</t>
  </si>
  <si>
    <t>蒋洁珍</t>
  </si>
  <si>
    <t>程超</t>
  </si>
  <si>
    <t>傅政武</t>
  </si>
  <si>
    <t>南湾湖2024年4月份城镇低保花名册</t>
  </si>
  <si>
    <t>家庭住址</t>
  </si>
  <si>
    <t>户主姓名</t>
  </si>
  <si>
    <t>补发1-3月金额</t>
  </si>
  <si>
    <t>合计金额（元）</t>
  </si>
  <si>
    <t>曹美芝</t>
  </si>
  <si>
    <t>游元秀</t>
  </si>
  <si>
    <t>杨乐群</t>
  </si>
  <si>
    <t>李旋清</t>
  </si>
  <si>
    <t>肖又云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</si>
</sst>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53">
    <font>
      <sz val="11"/>
      <color theme="1"/>
      <name val="宋体"/>
      <charset val="134"/>
      <scheme val="minor"/>
    </font>
    <font>
      <b/>
      <sz val="22"/>
      <color indexed="8"/>
      <name val="仿宋_GB2312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ajor"/>
    </font>
    <font>
      <b/>
      <sz val="16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12"/>
      <color rgb="FF00B050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11"/>
      <color rgb="FF00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00B050"/>
      <name val="宋体"/>
      <charset val="134"/>
      <scheme val="minor"/>
    </font>
    <font>
      <sz val="9"/>
      <name val="Arial"/>
      <charset val="0"/>
    </font>
    <font>
      <b/>
      <sz val="12"/>
      <name val="宋体"/>
      <charset val="134"/>
    </font>
    <font>
      <sz val="11"/>
      <name val="宋体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17" applyNumberFormat="0" applyAlignment="0" applyProtection="0">
      <alignment vertical="center"/>
    </xf>
    <xf numFmtId="0" fontId="41" fillId="5" borderId="18" applyNumberFormat="0" applyAlignment="0" applyProtection="0">
      <alignment vertical="center"/>
    </xf>
    <xf numFmtId="0" fontId="42" fillId="5" borderId="17" applyNumberFormat="0" applyAlignment="0" applyProtection="0">
      <alignment vertical="center"/>
    </xf>
    <xf numFmtId="0" fontId="43" fillId="6" borderId="19" applyNumberFormat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51" fillId="0" borderId="0">
      <alignment vertical="center"/>
    </xf>
    <xf numFmtId="0" fontId="2" fillId="0" borderId="0"/>
    <xf numFmtId="0" fontId="10" fillId="0" borderId="0" applyProtection="0">
      <alignment vertical="center"/>
    </xf>
    <xf numFmtId="0" fontId="52" fillId="0" borderId="0">
      <alignment vertical="center"/>
    </xf>
    <xf numFmtId="0" fontId="51" fillId="0" borderId="0"/>
    <xf numFmtId="0" fontId="10" fillId="0" borderId="0" applyProtection="0">
      <alignment vertical="center"/>
    </xf>
    <xf numFmtId="0" fontId="51" fillId="0" borderId="0" applyNumberFormat="0" applyFont="0" applyFill="0" applyBorder="0" applyAlignment="0" applyProtection="0"/>
    <xf numFmtId="0" fontId="11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52" applyNumberFormat="1" applyFont="1" applyFill="1" applyBorder="1" applyAlignment="1" applyProtection="1">
      <alignment horizontal="center" vertical="center" wrapText="1"/>
    </xf>
    <xf numFmtId="0" fontId="9" fillId="0" borderId="3" xfId="52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</xf>
    <xf numFmtId="49" fontId="22" fillId="0" borderId="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22" fillId="0" borderId="4" xfId="0" applyNumberFormat="1" applyFont="1" applyFill="1" applyBorder="1" applyAlignment="1" applyProtection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 wrapText="1"/>
    </xf>
    <xf numFmtId="49" fontId="22" fillId="0" borderId="12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176" fontId="28" fillId="2" borderId="0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176" fontId="19" fillId="2" borderId="2" xfId="0" applyNumberFormat="1" applyFont="1" applyFill="1" applyBorder="1" applyAlignment="1" applyProtection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176" fontId="19" fillId="2" borderId="2" xfId="0" applyNumberFormat="1" applyFont="1" applyFill="1" applyBorder="1" applyAlignment="1" applyProtection="1">
      <alignment horizontal="center" vertical="center" wrapText="1"/>
    </xf>
    <xf numFmtId="49" fontId="19" fillId="2" borderId="2" xfId="0" applyNumberFormat="1" applyFont="1" applyFill="1" applyBorder="1" applyAlignment="1" applyProtection="1">
      <alignment horizontal="center" vertical="center"/>
    </xf>
    <xf numFmtId="49" fontId="19" fillId="2" borderId="2" xfId="51" applyNumberFormat="1" applyFont="1" applyFill="1" applyBorder="1" applyAlignment="1">
      <alignment horizontal="center" vertical="center" wrapText="1"/>
    </xf>
    <xf numFmtId="0" fontId="19" fillId="2" borderId="2" xfId="51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left" vertical="center"/>
    </xf>
    <xf numFmtId="49" fontId="19" fillId="2" borderId="4" xfId="0" applyNumberFormat="1" applyFont="1" applyFill="1" applyBorder="1" applyAlignment="1" applyProtection="1">
      <alignment horizontal="center" vertical="center" wrapText="1"/>
    </xf>
    <xf numFmtId="176" fontId="19" fillId="2" borderId="4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vertical="center"/>
    </xf>
    <xf numFmtId="0" fontId="22" fillId="2" borderId="2" xfId="0" applyFont="1" applyFill="1" applyBorder="1" applyAlignment="1" applyProtection="1">
      <alignment horizontal="center" vertical="center" wrapText="1"/>
    </xf>
    <xf numFmtId="0" fontId="28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/>
    </xf>
    <xf numFmtId="176" fontId="28" fillId="2" borderId="2" xfId="0" applyNumberFormat="1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31" fontId="29" fillId="0" borderId="0" xfId="0" applyNumberFormat="1" applyFont="1" applyFill="1" applyAlignment="1">
      <alignment horizontal="left" vertical="center" wrapText="1"/>
    </xf>
    <xf numFmtId="0" fontId="29" fillId="0" borderId="0" xfId="0" applyNumberFormat="1" applyFont="1" applyFill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176" fontId="3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177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177" fontId="1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right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>
      <alignment vertical="center" wrapText="1"/>
    </xf>
    <xf numFmtId="0" fontId="31" fillId="0" borderId="0" xfId="0" applyFont="1" applyFill="1" applyAlignment="1">
      <alignment horizontal="left" vertical="center"/>
    </xf>
    <xf numFmtId="0" fontId="31" fillId="0" borderId="0" xfId="0" applyNumberFormat="1" applyFont="1" applyFill="1" applyAlignment="1">
      <alignment horizontal="left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  <cellStyle name="常规 401" xfId="50"/>
    <cellStyle name="常规 2" xfId="51"/>
    <cellStyle name="常规 7" xfId="52"/>
    <cellStyle name="常规_Sheet1_1" xfId="53"/>
    <cellStyle name="常规 3" xfId="54"/>
    <cellStyle name="常规 5" xfId="55"/>
    <cellStyle name="常规 4" xfId="56"/>
    <cellStyle name="常规 11" xfId="5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I8" sqref="I8"/>
    </sheetView>
  </sheetViews>
  <sheetFormatPr defaultColWidth="17.5" defaultRowHeight="26" customHeight="1"/>
  <cols>
    <col min="1" max="1" width="6.125" style="146" customWidth="1"/>
    <col min="2" max="2" width="18.875" style="146" customWidth="1"/>
    <col min="3" max="5" width="17.375" style="147" customWidth="1"/>
    <col min="6" max="6" width="17.375" style="148" customWidth="1"/>
    <col min="7" max="7" width="17.375" style="147" customWidth="1"/>
    <col min="8" max="8" width="18.875" style="147" customWidth="1"/>
    <col min="9" max="16371" width="17.5" style="146" customWidth="1"/>
    <col min="16372" max="16384" width="17.5" style="146"/>
  </cols>
  <sheetData>
    <row r="1" s="146" customFormat="1" customHeight="1" spans="1:8">
      <c r="A1" s="87" t="s">
        <v>0</v>
      </c>
      <c r="B1" s="87"/>
      <c r="C1" s="87"/>
      <c r="D1" s="87"/>
      <c r="E1" s="87"/>
      <c r="F1" s="149"/>
      <c r="G1" s="87"/>
      <c r="H1" s="87"/>
    </row>
    <row r="2" s="146" customFormat="1" ht="36" customHeight="1" spans="1:8">
      <c r="A2" s="150" t="s">
        <v>1</v>
      </c>
      <c r="B2" s="150"/>
      <c r="C2" s="150"/>
      <c r="D2" s="150"/>
      <c r="E2" s="150"/>
      <c r="F2" s="151"/>
      <c r="G2" s="150"/>
      <c r="H2" s="150"/>
    </row>
    <row r="3" s="146" customFormat="1" ht="44" customHeight="1" spans="1:8">
      <c r="A3" s="152" t="s">
        <v>2</v>
      </c>
      <c r="B3" s="152" t="s">
        <v>3</v>
      </c>
      <c r="C3" s="152" t="s">
        <v>4</v>
      </c>
      <c r="D3" s="152" t="s">
        <v>5</v>
      </c>
      <c r="E3" s="153" t="s">
        <v>6</v>
      </c>
      <c r="F3" s="154" t="s">
        <v>7</v>
      </c>
      <c r="G3" s="155" t="s">
        <v>8</v>
      </c>
      <c r="H3" s="155" t="s">
        <v>9</v>
      </c>
    </row>
    <row r="4" s="146" customFormat="1" ht="30" customHeight="1" spans="1:8">
      <c r="A4" s="152">
        <v>1</v>
      </c>
      <c r="B4" s="152" t="s">
        <v>10</v>
      </c>
      <c r="C4" s="156">
        <v>78</v>
      </c>
      <c r="D4" s="157">
        <v>96</v>
      </c>
      <c r="E4" s="157">
        <v>42686</v>
      </c>
      <c r="F4" s="158">
        <v>5233</v>
      </c>
      <c r="G4" s="158">
        <v>47919</v>
      </c>
      <c r="H4" s="159">
        <f t="shared" ref="H4:H9" si="0">E4/D4</f>
        <v>444.645833333333</v>
      </c>
    </row>
    <row r="5" s="146" customFormat="1" ht="30" customHeight="1" spans="1:8">
      <c r="A5" s="152">
        <v>2</v>
      </c>
      <c r="B5" s="152" t="s">
        <v>11</v>
      </c>
      <c r="C5" s="156">
        <v>61</v>
      </c>
      <c r="D5" s="160">
        <v>73</v>
      </c>
      <c r="E5" s="160">
        <v>31778</v>
      </c>
      <c r="F5" s="161">
        <v>3474</v>
      </c>
      <c r="G5" s="158">
        <f t="shared" ref="G4:G9" si="1">E5+F5</f>
        <v>35252</v>
      </c>
      <c r="H5" s="159">
        <f t="shared" si="0"/>
        <v>435.315068493151</v>
      </c>
    </row>
    <row r="6" s="146" customFormat="1" ht="30" customHeight="1" spans="1:8">
      <c r="A6" s="152">
        <v>3</v>
      </c>
      <c r="B6" s="154" t="s">
        <v>12</v>
      </c>
      <c r="C6" s="158">
        <v>63</v>
      </c>
      <c r="D6" s="158">
        <v>81</v>
      </c>
      <c r="E6" s="158">
        <v>35487</v>
      </c>
      <c r="F6" s="158">
        <v>3583</v>
      </c>
      <c r="G6" s="158">
        <f t="shared" si="1"/>
        <v>39070</v>
      </c>
      <c r="H6" s="159">
        <f t="shared" si="0"/>
        <v>438.111111111111</v>
      </c>
    </row>
    <row r="7" s="146" customFormat="1" ht="30" customHeight="1" spans="1:8">
      <c r="A7" s="154">
        <v>4</v>
      </c>
      <c r="B7" s="154" t="s">
        <v>13</v>
      </c>
      <c r="C7" s="158">
        <v>68</v>
      </c>
      <c r="D7" s="158">
        <v>88</v>
      </c>
      <c r="E7" s="158">
        <v>37500</v>
      </c>
      <c r="F7" s="158">
        <v>2580</v>
      </c>
      <c r="G7" s="158">
        <f t="shared" si="1"/>
        <v>40080</v>
      </c>
      <c r="H7" s="159">
        <f t="shared" si="0"/>
        <v>426.136363636364</v>
      </c>
    </row>
    <row r="8" s="146" customFormat="1" ht="30" customHeight="1" spans="1:8">
      <c r="A8" s="152">
        <v>5</v>
      </c>
      <c r="B8" s="152" t="s">
        <v>14</v>
      </c>
      <c r="C8" s="156">
        <v>5</v>
      </c>
      <c r="D8" s="162">
        <v>6</v>
      </c>
      <c r="E8" s="162">
        <v>2685</v>
      </c>
      <c r="F8" s="158">
        <v>123</v>
      </c>
      <c r="G8" s="158">
        <f t="shared" si="1"/>
        <v>2808</v>
      </c>
      <c r="H8" s="159">
        <f t="shared" si="0"/>
        <v>447.5</v>
      </c>
    </row>
    <row r="9" s="146" customFormat="1" ht="30" customHeight="1" spans="1:8">
      <c r="A9" s="152"/>
      <c r="B9" s="152" t="s">
        <v>15</v>
      </c>
      <c r="C9" s="158">
        <f>SUM(C4:C8)</f>
        <v>275</v>
      </c>
      <c r="D9" s="158">
        <f>SUM(D4:D8)</f>
        <v>344</v>
      </c>
      <c r="E9" s="158">
        <f>SUM(E4:E8)</f>
        <v>150136</v>
      </c>
      <c r="F9" s="158">
        <f>SUM(F4:F8)</f>
        <v>14993</v>
      </c>
      <c r="G9" s="158">
        <f t="shared" si="1"/>
        <v>165129</v>
      </c>
      <c r="H9" s="159">
        <f t="shared" si="0"/>
        <v>436.441860465116</v>
      </c>
    </row>
    <row r="10" s="146" customFormat="1" customHeight="1" spans="1:8">
      <c r="A10" s="163"/>
      <c r="B10" s="163"/>
      <c r="C10" s="164"/>
      <c r="D10" s="164"/>
      <c r="E10" s="164"/>
      <c r="F10" s="164"/>
      <c r="G10" s="165"/>
      <c r="H10" s="165"/>
    </row>
    <row r="11" s="146" customFormat="1" ht="39" customHeight="1" spans="1:9">
      <c r="A11" s="166" t="s">
        <v>16</v>
      </c>
      <c r="B11" s="166"/>
      <c r="C11" s="167" t="s">
        <v>17</v>
      </c>
      <c r="D11" s="168"/>
      <c r="E11" s="168" t="s">
        <v>18</v>
      </c>
      <c r="F11" s="169"/>
      <c r="G11" s="166"/>
      <c r="H11" s="167" t="s">
        <v>19</v>
      </c>
      <c r="I11" s="146" t="s">
        <v>20</v>
      </c>
    </row>
    <row r="12" s="146" customFormat="1" ht="35" customHeight="1" spans="1:8">
      <c r="A12" s="170"/>
      <c r="B12" s="170"/>
      <c r="C12" s="170"/>
      <c r="E12" s="168" t="s">
        <v>21</v>
      </c>
      <c r="F12" s="171"/>
      <c r="G12" s="170"/>
      <c r="H12" s="170" t="s">
        <v>22</v>
      </c>
    </row>
    <row r="13" ht="39" customHeight="1" spans="1:8">
      <c r="A13" s="172" t="s">
        <v>23</v>
      </c>
      <c r="B13" s="172"/>
      <c r="C13" s="172"/>
      <c r="D13" s="172"/>
      <c r="E13" s="172"/>
      <c r="F13" s="173"/>
      <c r="G13" s="172"/>
      <c r="H13" s="172"/>
    </row>
  </sheetData>
  <mergeCells count="4">
    <mergeCell ref="A1:H1"/>
    <mergeCell ref="A2:H2"/>
    <mergeCell ref="A11:B11"/>
    <mergeCell ref="A13:H13"/>
  </mergeCells>
  <pageMargins left="0.590277777777778" right="0.590277777777778" top="1.34236111111111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topLeftCell="A73" workbookViewId="0">
      <selection activeCell="K6" sqref="K6"/>
    </sheetView>
  </sheetViews>
  <sheetFormatPr defaultColWidth="8.1" defaultRowHeight="20" customHeight="1"/>
  <cols>
    <col min="1" max="1" width="4.875" style="117" customWidth="1"/>
    <col min="2" max="2" width="10.25" style="118" customWidth="1"/>
    <col min="3" max="3" width="8.375" style="118" customWidth="1"/>
    <col min="4" max="4" width="9" style="119" customWidth="1"/>
    <col min="5" max="5" width="7.75" style="119" customWidth="1"/>
    <col min="6" max="6" width="10.375" style="118" customWidth="1"/>
    <col min="7" max="7" width="9.375" style="118" customWidth="1"/>
    <col min="8" max="8" width="8.125" style="118" customWidth="1"/>
    <col min="9" max="9" width="8.1" style="120" customWidth="1"/>
    <col min="10" max="16384" width="8.1" style="120"/>
  </cols>
  <sheetData>
    <row r="1" s="115" customFormat="1" ht="33" customHeight="1" spans="1:8">
      <c r="A1" s="121" t="s">
        <v>24</v>
      </c>
      <c r="B1" s="121"/>
      <c r="C1" s="121"/>
      <c r="D1" s="121"/>
      <c r="E1" s="121"/>
      <c r="F1" s="121"/>
      <c r="G1" s="121"/>
      <c r="H1" s="121"/>
    </row>
    <row r="2" s="116" customFormat="1" ht="29" customHeight="1" spans="1:8">
      <c r="A2" s="122" t="s">
        <v>2</v>
      </c>
      <c r="B2" s="122" t="s">
        <v>25</v>
      </c>
      <c r="C2" s="122" t="s">
        <v>26</v>
      </c>
      <c r="D2" s="122" t="s">
        <v>27</v>
      </c>
      <c r="E2" s="123" t="s">
        <v>28</v>
      </c>
      <c r="F2" s="124" t="s">
        <v>29</v>
      </c>
      <c r="G2" s="124" t="s">
        <v>30</v>
      </c>
      <c r="H2" s="124" t="s">
        <v>31</v>
      </c>
    </row>
    <row r="3" s="116" customFormat="1" customHeight="1" spans="1:8">
      <c r="A3" s="125">
        <v>1</v>
      </c>
      <c r="B3" s="126" t="s">
        <v>32</v>
      </c>
      <c r="C3" s="126" t="s">
        <v>33</v>
      </c>
      <c r="D3" s="127" t="s">
        <v>34</v>
      </c>
      <c r="E3" s="125">
        <v>1</v>
      </c>
      <c r="F3" s="128">
        <v>521</v>
      </c>
      <c r="G3" s="128">
        <v>243</v>
      </c>
      <c r="H3" s="128">
        <f t="shared" ref="H3:H8" si="0">F3+G3</f>
        <v>764</v>
      </c>
    </row>
    <row r="4" s="115" customFormat="1" customHeight="1" spans="1:8">
      <c r="A4" s="125">
        <v>2</v>
      </c>
      <c r="B4" s="126" t="s">
        <v>32</v>
      </c>
      <c r="C4" s="126" t="s">
        <v>35</v>
      </c>
      <c r="D4" s="127" t="s">
        <v>34</v>
      </c>
      <c r="E4" s="125">
        <v>1</v>
      </c>
      <c r="F4" s="128">
        <v>503</v>
      </c>
      <c r="G4" s="128">
        <v>189</v>
      </c>
      <c r="H4" s="128">
        <f t="shared" si="0"/>
        <v>692</v>
      </c>
    </row>
    <row r="5" s="115" customFormat="1" customHeight="1" spans="1:8">
      <c r="A5" s="125">
        <v>3</v>
      </c>
      <c r="B5" s="126" t="s">
        <v>32</v>
      </c>
      <c r="C5" s="126" t="s">
        <v>36</v>
      </c>
      <c r="D5" s="127" t="s">
        <v>34</v>
      </c>
      <c r="E5" s="125">
        <v>1</v>
      </c>
      <c r="F5" s="128">
        <v>513</v>
      </c>
      <c r="G5" s="128">
        <v>219</v>
      </c>
      <c r="H5" s="128">
        <f t="shared" si="0"/>
        <v>732</v>
      </c>
    </row>
    <row r="6" s="115" customFormat="1" customHeight="1" spans="1:8">
      <c r="A6" s="125">
        <v>4</v>
      </c>
      <c r="B6" s="126" t="s">
        <v>32</v>
      </c>
      <c r="C6" s="126" t="s">
        <v>37</v>
      </c>
      <c r="D6" s="127" t="s">
        <v>34</v>
      </c>
      <c r="E6" s="125">
        <v>1</v>
      </c>
      <c r="F6" s="128">
        <v>503</v>
      </c>
      <c r="G6" s="128">
        <v>189</v>
      </c>
      <c r="H6" s="128">
        <f t="shared" si="0"/>
        <v>692</v>
      </c>
    </row>
    <row r="7" s="115" customFormat="1" customHeight="1" spans="1:8">
      <c r="A7" s="125">
        <v>5</v>
      </c>
      <c r="B7" s="126" t="s">
        <v>32</v>
      </c>
      <c r="C7" s="126" t="s">
        <v>38</v>
      </c>
      <c r="D7" s="127" t="s">
        <v>34</v>
      </c>
      <c r="E7" s="125">
        <v>1</v>
      </c>
      <c r="F7" s="128">
        <v>459</v>
      </c>
      <c r="G7" s="128">
        <v>57</v>
      </c>
      <c r="H7" s="128">
        <f t="shared" si="0"/>
        <v>516</v>
      </c>
    </row>
    <row r="8" s="115" customFormat="1" customHeight="1" spans="1:8">
      <c r="A8" s="125">
        <v>6</v>
      </c>
      <c r="B8" s="126" t="s">
        <v>32</v>
      </c>
      <c r="C8" s="126" t="s">
        <v>39</v>
      </c>
      <c r="D8" s="127" t="s">
        <v>34</v>
      </c>
      <c r="E8" s="125">
        <v>2</v>
      </c>
      <c r="F8" s="128">
        <v>926</v>
      </c>
      <c r="G8" s="128">
        <v>138</v>
      </c>
      <c r="H8" s="128">
        <f t="shared" si="0"/>
        <v>1064</v>
      </c>
    </row>
    <row r="9" s="115" customFormat="1" customHeight="1" spans="1:8">
      <c r="A9" s="125"/>
      <c r="B9" s="126" t="s">
        <v>32</v>
      </c>
      <c r="C9" s="126" t="s">
        <v>40</v>
      </c>
      <c r="D9" s="127" t="s">
        <v>41</v>
      </c>
      <c r="E9" s="125"/>
      <c r="F9" s="128"/>
      <c r="G9" s="128"/>
      <c r="H9" s="128"/>
    </row>
    <row r="10" s="115" customFormat="1" customHeight="1" spans="1:9">
      <c r="A10" s="127">
        <v>7</v>
      </c>
      <c r="B10" s="126" t="s">
        <v>32</v>
      </c>
      <c r="C10" s="126" t="s">
        <v>42</v>
      </c>
      <c r="D10" s="129" t="s">
        <v>34</v>
      </c>
      <c r="E10" s="130">
        <v>3</v>
      </c>
      <c r="F10" s="128">
        <v>1404</v>
      </c>
      <c r="G10" s="128">
        <v>252</v>
      </c>
      <c r="H10" s="128">
        <f t="shared" ref="H10:H25" si="1">F10+G10</f>
        <v>1656</v>
      </c>
      <c r="I10" s="135"/>
    </row>
    <row r="11" s="115" customFormat="1" customHeight="1" spans="1:9">
      <c r="A11" s="127"/>
      <c r="B11" s="126" t="s">
        <v>32</v>
      </c>
      <c r="C11" s="126" t="s">
        <v>43</v>
      </c>
      <c r="D11" s="129" t="s">
        <v>44</v>
      </c>
      <c r="E11" s="130"/>
      <c r="F11" s="128"/>
      <c r="G11" s="128"/>
      <c r="H11" s="128"/>
      <c r="I11" s="135"/>
    </row>
    <row r="12" s="115" customFormat="1" customHeight="1" spans="1:9">
      <c r="A12" s="127"/>
      <c r="B12" s="126" t="s">
        <v>32</v>
      </c>
      <c r="C12" s="126" t="s">
        <v>45</v>
      </c>
      <c r="D12" s="129" t="s">
        <v>46</v>
      </c>
      <c r="E12" s="130"/>
      <c r="F12" s="128"/>
      <c r="G12" s="128"/>
      <c r="H12" s="128"/>
      <c r="I12" s="135"/>
    </row>
    <row r="13" s="115" customFormat="1" customHeight="1" spans="1:8">
      <c r="A13" s="125">
        <v>8</v>
      </c>
      <c r="B13" s="131" t="s">
        <v>47</v>
      </c>
      <c r="C13" s="131" t="s">
        <v>48</v>
      </c>
      <c r="D13" s="127" t="s">
        <v>34</v>
      </c>
      <c r="E13" s="125">
        <v>1</v>
      </c>
      <c r="F13" s="128">
        <v>449</v>
      </c>
      <c r="G13" s="128">
        <v>27</v>
      </c>
      <c r="H13" s="128">
        <f t="shared" si="1"/>
        <v>476</v>
      </c>
    </row>
    <row r="14" s="115" customFormat="1" customHeight="1" spans="1:8">
      <c r="A14" s="125">
        <v>9</v>
      </c>
      <c r="B14" s="131" t="s">
        <v>47</v>
      </c>
      <c r="C14" s="131" t="s">
        <v>49</v>
      </c>
      <c r="D14" s="131" t="s">
        <v>50</v>
      </c>
      <c r="E14" s="125">
        <v>1</v>
      </c>
      <c r="F14" s="128">
        <v>449</v>
      </c>
      <c r="G14" s="128">
        <v>27</v>
      </c>
      <c r="H14" s="128">
        <f t="shared" si="1"/>
        <v>476</v>
      </c>
    </row>
    <row r="15" s="115" customFormat="1" customHeight="1" spans="1:8">
      <c r="A15" s="125">
        <v>10</v>
      </c>
      <c r="B15" s="131" t="s">
        <v>47</v>
      </c>
      <c r="C15" s="126" t="s">
        <v>51</v>
      </c>
      <c r="D15" s="127" t="s">
        <v>34</v>
      </c>
      <c r="E15" s="125">
        <v>1</v>
      </c>
      <c r="F15" s="128">
        <v>447</v>
      </c>
      <c r="G15" s="128">
        <v>21</v>
      </c>
      <c r="H15" s="128">
        <f t="shared" si="1"/>
        <v>468</v>
      </c>
    </row>
    <row r="16" s="115" customFormat="1" customHeight="1" spans="1:8">
      <c r="A16" s="125">
        <v>11</v>
      </c>
      <c r="B16" s="131" t="s">
        <v>47</v>
      </c>
      <c r="C16" s="126" t="s">
        <v>52</v>
      </c>
      <c r="D16" s="127" t="s">
        <v>34</v>
      </c>
      <c r="E16" s="125">
        <v>1</v>
      </c>
      <c r="F16" s="128">
        <v>456</v>
      </c>
      <c r="G16" s="128">
        <v>48</v>
      </c>
      <c r="H16" s="128">
        <f t="shared" si="1"/>
        <v>504</v>
      </c>
    </row>
    <row r="17" s="115" customFormat="1" customHeight="1" spans="1:8">
      <c r="A17" s="125">
        <v>12</v>
      </c>
      <c r="B17" s="131" t="s">
        <v>47</v>
      </c>
      <c r="C17" s="126" t="s">
        <v>53</v>
      </c>
      <c r="D17" s="131" t="s">
        <v>34</v>
      </c>
      <c r="E17" s="125">
        <v>1</v>
      </c>
      <c r="F17" s="128">
        <v>452</v>
      </c>
      <c r="G17" s="128">
        <v>36</v>
      </c>
      <c r="H17" s="128">
        <f t="shared" si="1"/>
        <v>488</v>
      </c>
    </row>
    <row r="18" s="115" customFormat="1" customHeight="1" spans="1:8">
      <c r="A18" s="125">
        <v>13</v>
      </c>
      <c r="B18" s="131" t="s">
        <v>47</v>
      </c>
      <c r="C18" s="126" t="s">
        <v>54</v>
      </c>
      <c r="D18" s="127" t="s">
        <v>34</v>
      </c>
      <c r="E18" s="125">
        <v>1</v>
      </c>
      <c r="F18" s="128">
        <v>447</v>
      </c>
      <c r="G18" s="128">
        <v>21</v>
      </c>
      <c r="H18" s="128">
        <f t="shared" si="1"/>
        <v>468</v>
      </c>
    </row>
    <row r="19" s="115" customFormat="1" customHeight="1" spans="1:8">
      <c r="A19" s="125">
        <v>14</v>
      </c>
      <c r="B19" s="131" t="s">
        <v>47</v>
      </c>
      <c r="C19" s="126" t="s">
        <v>55</v>
      </c>
      <c r="D19" s="127" t="s">
        <v>34</v>
      </c>
      <c r="E19" s="125">
        <v>1</v>
      </c>
      <c r="F19" s="128">
        <v>451</v>
      </c>
      <c r="G19" s="128">
        <v>33</v>
      </c>
      <c r="H19" s="128">
        <f t="shared" si="1"/>
        <v>484</v>
      </c>
    </row>
    <row r="20" s="115" customFormat="1" customHeight="1" spans="1:8">
      <c r="A20" s="125">
        <v>15</v>
      </c>
      <c r="B20" s="131" t="s">
        <v>47</v>
      </c>
      <c r="C20" s="131" t="s">
        <v>56</v>
      </c>
      <c r="D20" s="127" t="s">
        <v>34</v>
      </c>
      <c r="E20" s="125">
        <v>1</v>
      </c>
      <c r="F20" s="128">
        <v>452</v>
      </c>
      <c r="G20" s="128">
        <v>36</v>
      </c>
      <c r="H20" s="128">
        <f t="shared" si="1"/>
        <v>488</v>
      </c>
    </row>
    <row r="21" s="115" customFormat="1" customHeight="1" spans="1:8">
      <c r="A21" s="125">
        <v>16</v>
      </c>
      <c r="B21" s="131" t="s">
        <v>47</v>
      </c>
      <c r="C21" s="126" t="s">
        <v>57</v>
      </c>
      <c r="D21" s="131" t="s">
        <v>34</v>
      </c>
      <c r="E21" s="125">
        <v>1</v>
      </c>
      <c r="F21" s="128">
        <v>305</v>
      </c>
      <c r="G21" s="128">
        <v>30</v>
      </c>
      <c r="H21" s="128">
        <f t="shared" si="1"/>
        <v>335</v>
      </c>
    </row>
    <row r="22" s="115" customFormat="1" customHeight="1" spans="1:8">
      <c r="A22" s="125">
        <v>17</v>
      </c>
      <c r="B22" s="131" t="s">
        <v>47</v>
      </c>
      <c r="C22" s="126" t="s">
        <v>58</v>
      </c>
      <c r="D22" s="127" t="s">
        <v>34</v>
      </c>
      <c r="E22" s="125">
        <v>1</v>
      </c>
      <c r="F22" s="128">
        <v>301</v>
      </c>
      <c r="G22" s="128">
        <v>33</v>
      </c>
      <c r="H22" s="128">
        <f t="shared" si="1"/>
        <v>334</v>
      </c>
    </row>
    <row r="23" s="115" customFormat="1" customHeight="1" spans="1:8">
      <c r="A23" s="125">
        <v>18</v>
      </c>
      <c r="B23" s="131" t="s">
        <v>47</v>
      </c>
      <c r="C23" s="126" t="s">
        <v>59</v>
      </c>
      <c r="D23" s="127" t="s">
        <v>34</v>
      </c>
      <c r="E23" s="125">
        <v>1</v>
      </c>
      <c r="F23" s="128">
        <v>445</v>
      </c>
      <c r="G23" s="128">
        <v>15</v>
      </c>
      <c r="H23" s="128">
        <f t="shared" si="1"/>
        <v>460</v>
      </c>
    </row>
    <row r="24" s="115" customFormat="1" customHeight="1" spans="1:8">
      <c r="A24" s="125">
        <v>19</v>
      </c>
      <c r="B24" s="131" t="s">
        <v>60</v>
      </c>
      <c r="C24" s="132" t="s">
        <v>61</v>
      </c>
      <c r="D24" s="127" t="s">
        <v>34</v>
      </c>
      <c r="E24" s="133">
        <v>1</v>
      </c>
      <c r="F24" s="128">
        <v>452</v>
      </c>
      <c r="G24" s="128">
        <v>36</v>
      </c>
      <c r="H24" s="128">
        <f t="shared" si="1"/>
        <v>488</v>
      </c>
    </row>
    <row r="25" s="115" customFormat="1" customHeight="1" spans="1:8">
      <c r="A25" s="125">
        <v>20</v>
      </c>
      <c r="B25" s="131" t="s">
        <v>60</v>
      </c>
      <c r="C25" s="132" t="s">
        <v>62</v>
      </c>
      <c r="D25" s="127" t="s">
        <v>34</v>
      </c>
      <c r="E25" s="133">
        <v>2</v>
      </c>
      <c r="F25" s="128">
        <v>896</v>
      </c>
      <c r="G25" s="128">
        <v>48</v>
      </c>
      <c r="H25" s="128">
        <f t="shared" si="1"/>
        <v>944</v>
      </c>
    </row>
    <row r="26" s="115" customFormat="1" customHeight="1" spans="1:8">
      <c r="A26" s="133"/>
      <c r="B26" s="131" t="s">
        <v>60</v>
      </c>
      <c r="C26" s="131" t="s">
        <v>63</v>
      </c>
      <c r="D26" s="127" t="s">
        <v>64</v>
      </c>
      <c r="E26" s="133"/>
      <c r="F26" s="128"/>
      <c r="G26" s="128"/>
      <c r="H26" s="128"/>
    </row>
    <row r="27" s="115" customFormat="1" customHeight="1" spans="1:8">
      <c r="A27" s="125">
        <v>21</v>
      </c>
      <c r="B27" s="131" t="s">
        <v>60</v>
      </c>
      <c r="C27" s="132" t="s">
        <v>65</v>
      </c>
      <c r="D27" s="127" t="s">
        <v>34</v>
      </c>
      <c r="E27" s="133">
        <v>1</v>
      </c>
      <c r="F27" s="128">
        <v>452</v>
      </c>
      <c r="G27" s="128">
        <v>36</v>
      </c>
      <c r="H27" s="128">
        <f t="shared" ref="H27:H30" si="2">F27+G27</f>
        <v>488</v>
      </c>
    </row>
    <row r="28" s="115" customFormat="1" customHeight="1" spans="1:8">
      <c r="A28" s="125">
        <v>22</v>
      </c>
      <c r="B28" s="131" t="s">
        <v>60</v>
      </c>
      <c r="C28" s="132" t="s">
        <v>66</v>
      </c>
      <c r="D28" s="127" t="s">
        <v>34</v>
      </c>
      <c r="E28" s="133">
        <v>1</v>
      </c>
      <c r="F28" s="128">
        <v>456</v>
      </c>
      <c r="G28" s="128">
        <v>48</v>
      </c>
      <c r="H28" s="128">
        <f t="shared" si="2"/>
        <v>504</v>
      </c>
    </row>
    <row r="29" s="115" customFormat="1" customHeight="1" spans="1:8">
      <c r="A29" s="125">
        <v>23</v>
      </c>
      <c r="B29" s="131" t="s">
        <v>60</v>
      </c>
      <c r="C29" s="126" t="s">
        <v>67</v>
      </c>
      <c r="D29" s="127" t="s">
        <v>34</v>
      </c>
      <c r="E29" s="128">
        <v>1</v>
      </c>
      <c r="F29" s="128">
        <v>452</v>
      </c>
      <c r="G29" s="128">
        <v>36</v>
      </c>
      <c r="H29" s="128">
        <f t="shared" si="2"/>
        <v>488</v>
      </c>
    </row>
    <row r="30" s="115" customFormat="1" customHeight="1" spans="1:8">
      <c r="A30" s="125">
        <v>24</v>
      </c>
      <c r="B30" s="131" t="s">
        <v>60</v>
      </c>
      <c r="C30" s="126" t="s">
        <v>68</v>
      </c>
      <c r="D30" s="127" t="s">
        <v>34</v>
      </c>
      <c r="E30" s="128">
        <v>2</v>
      </c>
      <c r="F30" s="128">
        <v>890</v>
      </c>
      <c r="G30" s="128">
        <v>30</v>
      </c>
      <c r="H30" s="128">
        <f t="shared" si="2"/>
        <v>920</v>
      </c>
    </row>
    <row r="31" s="115" customFormat="1" customHeight="1" spans="1:8">
      <c r="A31" s="128"/>
      <c r="B31" s="131" t="s">
        <v>60</v>
      </c>
      <c r="C31" s="126" t="s">
        <v>69</v>
      </c>
      <c r="D31" s="127" t="s">
        <v>41</v>
      </c>
      <c r="E31" s="128"/>
      <c r="F31" s="128"/>
      <c r="G31" s="128"/>
      <c r="H31" s="128"/>
    </row>
    <row r="32" s="115" customFormat="1" customHeight="1" spans="1:8">
      <c r="A32" s="128">
        <v>25</v>
      </c>
      <c r="B32" s="131" t="s">
        <v>60</v>
      </c>
      <c r="C32" s="126" t="s">
        <v>70</v>
      </c>
      <c r="D32" s="127" t="s">
        <v>34</v>
      </c>
      <c r="E32" s="128">
        <v>1</v>
      </c>
      <c r="F32" s="128">
        <v>452</v>
      </c>
      <c r="G32" s="128">
        <v>36</v>
      </c>
      <c r="H32" s="128">
        <f t="shared" ref="H32:H57" si="3">F32+G32</f>
        <v>488</v>
      </c>
    </row>
    <row r="33" s="115" customFormat="1" customHeight="1" spans="1:8">
      <c r="A33" s="128">
        <v>26</v>
      </c>
      <c r="B33" s="131" t="s">
        <v>60</v>
      </c>
      <c r="C33" s="126" t="s">
        <v>71</v>
      </c>
      <c r="D33" s="127" t="s">
        <v>34</v>
      </c>
      <c r="E33" s="128">
        <v>2</v>
      </c>
      <c r="F33" s="128">
        <v>896</v>
      </c>
      <c r="G33" s="128">
        <v>48</v>
      </c>
      <c r="H33" s="128">
        <f t="shared" si="3"/>
        <v>944</v>
      </c>
    </row>
    <row r="34" s="115" customFormat="1" customHeight="1" spans="1:8">
      <c r="A34" s="128"/>
      <c r="B34" s="131" t="s">
        <v>60</v>
      </c>
      <c r="C34" s="126" t="s">
        <v>72</v>
      </c>
      <c r="D34" s="127" t="s">
        <v>73</v>
      </c>
      <c r="E34" s="128"/>
      <c r="F34" s="128"/>
      <c r="G34" s="128"/>
      <c r="H34" s="128"/>
    </row>
    <row r="35" s="115" customFormat="1" customHeight="1" spans="1:8">
      <c r="A35" s="128">
        <v>27</v>
      </c>
      <c r="B35" s="131" t="s">
        <v>60</v>
      </c>
      <c r="C35" s="126" t="s">
        <v>74</v>
      </c>
      <c r="D35" s="127" t="s">
        <v>34</v>
      </c>
      <c r="E35" s="128">
        <v>1</v>
      </c>
      <c r="F35" s="128">
        <v>398</v>
      </c>
      <c r="G35" s="128">
        <v>24</v>
      </c>
      <c r="H35" s="128">
        <f t="shared" si="3"/>
        <v>422</v>
      </c>
    </row>
    <row r="36" s="115" customFormat="1" customHeight="1" spans="1:8">
      <c r="A36" s="128">
        <v>28</v>
      </c>
      <c r="B36" s="131" t="s">
        <v>60</v>
      </c>
      <c r="C36" s="127" t="s">
        <v>75</v>
      </c>
      <c r="D36" s="127" t="s">
        <v>34</v>
      </c>
      <c r="E36" s="127">
        <v>1</v>
      </c>
      <c r="F36" s="128">
        <v>458</v>
      </c>
      <c r="G36" s="128">
        <v>54</v>
      </c>
      <c r="H36" s="128">
        <f t="shared" si="3"/>
        <v>512</v>
      </c>
    </row>
    <row r="37" s="115" customFormat="1" customHeight="1" spans="1:8">
      <c r="A37" s="128">
        <v>29</v>
      </c>
      <c r="B37" s="131" t="s">
        <v>60</v>
      </c>
      <c r="C37" s="127" t="s">
        <v>76</v>
      </c>
      <c r="D37" s="127" t="s">
        <v>34</v>
      </c>
      <c r="E37" s="127">
        <v>1</v>
      </c>
      <c r="F37" s="128">
        <v>448</v>
      </c>
      <c r="G37" s="128">
        <v>24</v>
      </c>
      <c r="H37" s="128">
        <f t="shared" si="3"/>
        <v>472</v>
      </c>
    </row>
    <row r="38" s="115" customFormat="1" customHeight="1" spans="1:8">
      <c r="A38" s="128">
        <v>30</v>
      </c>
      <c r="B38" s="131" t="s">
        <v>60</v>
      </c>
      <c r="C38" s="126" t="s">
        <v>77</v>
      </c>
      <c r="D38" s="127" t="s">
        <v>34</v>
      </c>
      <c r="E38" s="128">
        <v>1</v>
      </c>
      <c r="F38" s="128">
        <v>446</v>
      </c>
      <c r="G38" s="128">
        <v>18</v>
      </c>
      <c r="H38" s="128">
        <f t="shared" si="3"/>
        <v>464</v>
      </c>
    </row>
    <row r="39" s="115" customFormat="1" customHeight="1" spans="1:8">
      <c r="A39" s="128">
        <v>31</v>
      </c>
      <c r="B39" s="131" t="s">
        <v>60</v>
      </c>
      <c r="C39" s="126" t="s">
        <v>78</v>
      </c>
      <c r="D39" s="127" t="s">
        <v>34</v>
      </c>
      <c r="E39" s="128">
        <v>1</v>
      </c>
      <c r="F39" s="128">
        <v>456</v>
      </c>
      <c r="G39" s="128">
        <v>48</v>
      </c>
      <c r="H39" s="128">
        <f t="shared" si="3"/>
        <v>504</v>
      </c>
    </row>
    <row r="40" s="115" customFormat="1" customHeight="1" spans="1:8">
      <c r="A40" s="128">
        <v>32</v>
      </c>
      <c r="B40" s="131" t="s">
        <v>60</v>
      </c>
      <c r="C40" s="126" t="s">
        <v>79</v>
      </c>
      <c r="D40" s="127" t="s">
        <v>34</v>
      </c>
      <c r="E40" s="128">
        <v>1</v>
      </c>
      <c r="F40" s="128">
        <v>448</v>
      </c>
      <c r="G40" s="128">
        <v>24</v>
      </c>
      <c r="H40" s="128">
        <f t="shared" si="3"/>
        <v>472</v>
      </c>
    </row>
    <row r="41" s="115" customFormat="1" customHeight="1" spans="1:8">
      <c r="A41" s="128">
        <v>33</v>
      </c>
      <c r="B41" s="131" t="s">
        <v>60</v>
      </c>
      <c r="C41" s="126" t="s">
        <v>80</v>
      </c>
      <c r="D41" s="127" t="s">
        <v>34</v>
      </c>
      <c r="E41" s="128">
        <v>1</v>
      </c>
      <c r="F41" s="128">
        <v>456</v>
      </c>
      <c r="G41" s="128">
        <v>48</v>
      </c>
      <c r="H41" s="128">
        <f t="shared" si="3"/>
        <v>504</v>
      </c>
    </row>
    <row r="42" s="115" customFormat="1" customHeight="1" spans="1:8">
      <c r="A42" s="128">
        <v>34</v>
      </c>
      <c r="B42" s="131" t="s">
        <v>60</v>
      </c>
      <c r="C42" s="126" t="s">
        <v>81</v>
      </c>
      <c r="D42" s="127" t="s">
        <v>34</v>
      </c>
      <c r="E42" s="128">
        <v>1</v>
      </c>
      <c r="F42" s="128">
        <v>456</v>
      </c>
      <c r="G42" s="128">
        <v>48</v>
      </c>
      <c r="H42" s="128">
        <f t="shared" si="3"/>
        <v>504</v>
      </c>
    </row>
    <row r="43" s="115" customFormat="1" customHeight="1" spans="1:8">
      <c r="A43" s="128">
        <v>35</v>
      </c>
      <c r="B43" s="128" t="s">
        <v>60</v>
      </c>
      <c r="C43" s="128" t="s">
        <v>82</v>
      </c>
      <c r="D43" s="127" t="s">
        <v>34</v>
      </c>
      <c r="E43" s="128">
        <v>1</v>
      </c>
      <c r="F43" s="128">
        <v>448</v>
      </c>
      <c r="G43" s="128">
        <v>24</v>
      </c>
      <c r="H43" s="128">
        <f t="shared" si="3"/>
        <v>472</v>
      </c>
    </row>
    <row r="44" s="115" customFormat="1" customHeight="1" spans="1:8">
      <c r="A44" s="128">
        <v>36</v>
      </c>
      <c r="B44" s="128" t="s">
        <v>60</v>
      </c>
      <c r="C44" s="128" t="s">
        <v>38</v>
      </c>
      <c r="D44" s="127" t="s">
        <v>34</v>
      </c>
      <c r="E44" s="128">
        <v>1</v>
      </c>
      <c r="F44" s="128">
        <v>456</v>
      </c>
      <c r="G44" s="128">
        <v>48</v>
      </c>
      <c r="H44" s="128">
        <f t="shared" si="3"/>
        <v>504</v>
      </c>
    </row>
    <row r="45" s="115" customFormat="1" customHeight="1" spans="1:8">
      <c r="A45" s="128">
        <v>37</v>
      </c>
      <c r="B45" s="131" t="s">
        <v>60</v>
      </c>
      <c r="C45" s="126" t="s">
        <v>83</v>
      </c>
      <c r="D45" s="127" t="s">
        <v>34</v>
      </c>
      <c r="E45" s="125">
        <v>1</v>
      </c>
      <c r="F45" s="128">
        <v>452</v>
      </c>
      <c r="G45" s="128">
        <v>36</v>
      </c>
      <c r="H45" s="128">
        <f t="shared" si="3"/>
        <v>488</v>
      </c>
    </row>
    <row r="46" s="115" customFormat="1" customHeight="1" spans="1:8">
      <c r="A46" s="128">
        <v>38</v>
      </c>
      <c r="B46" s="131" t="s">
        <v>60</v>
      </c>
      <c r="C46" s="126" t="s">
        <v>84</v>
      </c>
      <c r="D46" s="127" t="s">
        <v>34</v>
      </c>
      <c r="E46" s="125">
        <v>1</v>
      </c>
      <c r="F46" s="128">
        <v>406</v>
      </c>
      <c r="G46" s="128">
        <v>48</v>
      </c>
      <c r="H46" s="128">
        <f t="shared" si="3"/>
        <v>454</v>
      </c>
    </row>
    <row r="47" s="115" customFormat="1" customHeight="1" spans="1:8">
      <c r="A47" s="128">
        <v>39</v>
      </c>
      <c r="B47" s="131" t="s">
        <v>60</v>
      </c>
      <c r="C47" s="126" t="s">
        <v>85</v>
      </c>
      <c r="D47" s="127" t="s">
        <v>34</v>
      </c>
      <c r="E47" s="125">
        <v>1</v>
      </c>
      <c r="F47" s="128">
        <v>452</v>
      </c>
      <c r="G47" s="128">
        <v>36</v>
      </c>
      <c r="H47" s="128">
        <f t="shared" si="3"/>
        <v>488</v>
      </c>
    </row>
    <row r="48" s="115" customFormat="1" customHeight="1" spans="1:8">
      <c r="A48" s="128">
        <v>40</v>
      </c>
      <c r="B48" s="131" t="s">
        <v>60</v>
      </c>
      <c r="C48" s="126" t="s">
        <v>86</v>
      </c>
      <c r="D48" s="127" t="s">
        <v>34</v>
      </c>
      <c r="E48" s="125">
        <v>1</v>
      </c>
      <c r="F48" s="128">
        <v>398</v>
      </c>
      <c r="G48" s="128">
        <v>24</v>
      </c>
      <c r="H48" s="128">
        <f t="shared" si="3"/>
        <v>422</v>
      </c>
    </row>
    <row r="49" s="115" customFormat="1" customHeight="1" spans="1:8">
      <c r="A49" s="128">
        <v>41</v>
      </c>
      <c r="B49" s="131" t="s">
        <v>60</v>
      </c>
      <c r="C49" s="126" t="s">
        <v>87</v>
      </c>
      <c r="D49" s="127" t="s">
        <v>34</v>
      </c>
      <c r="E49" s="125">
        <v>1</v>
      </c>
      <c r="F49" s="128">
        <v>399</v>
      </c>
      <c r="G49" s="128">
        <v>27</v>
      </c>
      <c r="H49" s="128">
        <f t="shared" si="3"/>
        <v>426</v>
      </c>
    </row>
    <row r="50" s="115" customFormat="1" customHeight="1" spans="1:8">
      <c r="A50" s="128">
        <v>42</v>
      </c>
      <c r="B50" s="131" t="s">
        <v>60</v>
      </c>
      <c r="C50" s="126" t="s">
        <v>88</v>
      </c>
      <c r="D50" s="127" t="s">
        <v>34</v>
      </c>
      <c r="E50" s="125">
        <v>1</v>
      </c>
      <c r="F50" s="128">
        <v>398</v>
      </c>
      <c r="G50" s="128">
        <v>24</v>
      </c>
      <c r="H50" s="128">
        <f t="shared" si="3"/>
        <v>422</v>
      </c>
    </row>
    <row r="51" s="115" customFormat="1" customHeight="1" spans="1:8">
      <c r="A51" s="128">
        <v>43</v>
      </c>
      <c r="B51" s="131" t="s">
        <v>60</v>
      </c>
      <c r="C51" s="126" t="s">
        <v>89</v>
      </c>
      <c r="D51" s="127" t="s">
        <v>34</v>
      </c>
      <c r="E51" s="125">
        <v>1</v>
      </c>
      <c r="F51" s="128">
        <v>398</v>
      </c>
      <c r="G51" s="128">
        <v>24</v>
      </c>
      <c r="H51" s="128">
        <f t="shared" si="3"/>
        <v>422</v>
      </c>
    </row>
    <row r="52" s="115" customFormat="1" customHeight="1" spans="1:8">
      <c r="A52" s="128">
        <v>44</v>
      </c>
      <c r="B52" s="131" t="s">
        <v>60</v>
      </c>
      <c r="C52" s="126" t="s">
        <v>90</v>
      </c>
      <c r="D52" s="127" t="s">
        <v>34</v>
      </c>
      <c r="E52" s="125">
        <v>1</v>
      </c>
      <c r="F52" s="128">
        <v>398</v>
      </c>
      <c r="G52" s="128">
        <v>24</v>
      </c>
      <c r="H52" s="128">
        <f t="shared" si="3"/>
        <v>422</v>
      </c>
    </row>
    <row r="53" s="115" customFormat="1" customHeight="1" spans="1:8">
      <c r="A53" s="128">
        <v>45</v>
      </c>
      <c r="B53" s="131" t="s">
        <v>60</v>
      </c>
      <c r="C53" s="126" t="s">
        <v>91</v>
      </c>
      <c r="D53" s="127" t="s">
        <v>34</v>
      </c>
      <c r="E53" s="125">
        <v>1</v>
      </c>
      <c r="F53" s="128">
        <v>446</v>
      </c>
      <c r="G53" s="128">
        <v>18</v>
      </c>
      <c r="H53" s="128">
        <f t="shared" si="3"/>
        <v>464</v>
      </c>
    </row>
    <row r="54" s="115" customFormat="1" customHeight="1" spans="1:8">
      <c r="A54" s="128">
        <v>46</v>
      </c>
      <c r="B54" s="131" t="s">
        <v>92</v>
      </c>
      <c r="C54" s="131" t="s">
        <v>93</v>
      </c>
      <c r="D54" s="127" t="s">
        <v>34</v>
      </c>
      <c r="E54" s="125">
        <v>1</v>
      </c>
      <c r="F54" s="128">
        <v>500</v>
      </c>
      <c r="G54" s="128">
        <v>180</v>
      </c>
      <c r="H54" s="128">
        <f t="shared" si="3"/>
        <v>680</v>
      </c>
    </row>
    <row r="55" s="115" customFormat="1" customHeight="1" spans="1:8">
      <c r="A55" s="128">
        <v>47</v>
      </c>
      <c r="B55" s="131" t="s">
        <v>92</v>
      </c>
      <c r="C55" s="131" t="s">
        <v>94</v>
      </c>
      <c r="D55" s="127" t="s">
        <v>34</v>
      </c>
      <c r="E55" s="125">
        <v>1</v>
      </c>
      <c r="F55" s="128">
        <v>480</v>
      </c>
      <c r="G55" s="128">
        <v>120</v>
      </c>
      <c r="H55" s="128">
        <f t="shared" si="3"/>
        <v>600</v>
      </c>
    </row>
    <row r="56" s="115" customFormat="1" customHeight="1" spans="1:8">
      <c r="A56" s="128">
        <v>48</v>
      </c>
      <c r="B56" s="131" t="s">
        <v>92</v>
      </c>
      <c r="C56" s="131" t="s">
        <v>95</v>
      </c>
      <c r="D56" s="127" t="s">
        <v>34</v>
      </c>
      <c r="E56" s="125">
        <v>1</v>
      </c>
      <c r="F56" s="128">
        <v>700</v>
      </c>
      <c r="G56" s="128">
        <v>780</v>
      </c>
      <c r="H56" s="128">
        <f t="shared" si="3"/>
        <v>1480</v>
      </c>
    </row>
    <row r="57" s="115" customFormat="1" customHeight="1" spans="1:8">
      <c r="A57" s="128">
        <v>49</v>
      </c>
      <c r="B57" s="131" t="s">
        <v>92</v>
      </c>
      <c r="C57" s="134" t="s">
        <v>96</v>
      </c>
      <c r="D57" s="129" t="s">
        <v>34</v>
      </c>
      <c r="E57" s="125">
        <v>2</v>
      </c>
      <c r="F57" s="128">
        <v>830</v>
      </c>
      <c r="G57" s="128">
        <v>120</v>
      </c>
      <c r="H57" s="128">
        <f t="shared" si="3"/>
        <v>950</v>
      </c>
    </row>
    <row r="58" s="115" customFormat="1" customHeight="1" spans="1:8">
      <c r="A58" s="125"/>
      <c r="B58" s="131" t="s">
        <v>92</v>
      </c>
      <c r="C58" s="126" t="s">
        <v>97</v>
      </c>
      <c r="D58" s="127" t="s">
        <v>64</v>
      </c>
      <c r="E58" s="125"/>
      <c r="F58" s="128"/>
      <c r="G58" s="128"/>
      <c r="H58" s="128"/>
    </row>
    <row r="59" s="115" customFormat="1" customHeight="1" spans="1:8">
      <c r="A59" s="125">
        <v>50</v>
      </c>
      <c r="B59" s="131" t="s">
        <v>92</v>
      </c>
      <c r="C59" s="131" t="s">
        <v>98</v>
      </c>
      <c r="D59" s="127" t="s">
        <v>34</v>
      </c>
      <c r="E59" s="125">
        <v>1</v>
      </c>
      <c r="F59" s="128">
        <v>450</v>
      </c>
      <c r="G59" s="128">
        <v>30</v>
      </c>
      <c r="H59" s="128">
        <f t="shared" ref="H59:H63" si="4">F59+G59</f>
        <v>480</v>
      </c>
    </row>
    <row r="60" s="115" customFormat="1" customHeight="1" spans="1:8">
      <c r="A60" s="125">
        <v>51</v>
      </c>
      <c r="B60" s="131" t="s">
        <v>92</v>
      </c>
      <c r="C60" s="131" t="s">
        <v>99</v>
      </c>
      <c r="D60" s="127" t="s">
        <v>34</v>
      </c>
      <c r="E60" s="125">
        <v>1</v>
      </c>
      <c r="F60" s="128">
        <v>445</v>
      </c>
      <c r="G60" s="128">
        <v>15</v>
      </c>
      <c r="H60" s="128">
        <f t="shared" si="4"/>
        <v>460</v>
      </c>
    </row>
    <row r="61" s="115" customFormat="1" customHeight="1" spans="1:8">
      <c r="A61" s="125">
        <v>52</v>
      </c>
      <c r="B61" s="131" t="s">
        <v>92</v>
      </c>
      <c r="C61" s="131" t="s">
        <v>100</v>
      </c>
      <c r="D61" s="127" t="s">
        <v>34</v>
      </c>
      <c r="E61" s="125">
        <v>1</v>
      </c>
      <c r="F61" s="128">
        <v>490</v>
      </c>
      <c r="G61" s="128">
        <v>150</v>
      </c>
      <c r="H61" s="128">
        <f t="shared" si="4"/>
        <v>640</v>
      </c>
    </row>
    <row r="62" s="115" customFormat="1" customHeight="1" spans="1:8">
      <c r="A62" s="125">
        <v>53</v>
      </c>
      <c r="B62" s="131" t="s">
        <v>92</v>
      </c>
      <c r="C62" s="131" t="s">
        <v>101</v>
      </c>
      <c r="D62" s="129" t="s">
        <v>34</v>
      </c>
      <c r="E62" s="125">
        <v>1</v>
      </c>
      <c r="F62" s="128">
        <v>300</v>
      </c>
      <c r="G62" s="128">
        <v>30</v>
      </c>
      <c r="H62" s="128">
        <f t="shared" si="4"/>
        <v>330</v>
      </c>
    </row>
    <row r="63" s="115" customFormat="1" customHeight="1" spans="1:8">
      <c r="A63" s="125">
        <v>54</v>
      </c>
      <c r="B63" s="131" t="s">
        <v>92</v>
      </c>
      <c r="C63" s="131" t="s">
        <v>102</v>
      </c>
      <c r="D63" s="127" t="s">
        <v>34</v>
      </c>
      <c r="E63" s="125">
        <v>2</v>
      </c>
      <c r="F63" s="128">
        <v>590</v>
      </c>
      <c r="G63" s="128">
        <v>30</v>
      </c>
      <c r="H63" s="128">
        <f t="shared" si="4"/>
        <v>620</v>
      </c>
    </row>
    <row r="64" s="115" customFormat="1" customHeight="1" spans="1:8">
      <c r="A64" s="125"/>
      <c r="B64" s="131" t="s">
        <v>92</v>
      </c>
      <c r="C64" s="126" t="s">
        <v>103</v>
      </c>
      <c r="D64" s="127" t="s">
        <v>50</v>
      </c>
      <c r="E64" s="125"/>
      <c r="F64" s="128"/>
      <c r="G64" s="128"/>
      <c r="H64" s="128"/>
    </row>
    <row r="65" s="115" customFormat="1" customHeight="1" spans="1:8">
      <c r="A65" s="125">
        <v>55</v>
      </c>
      <c r="B65" s="131" t="s">
        <v>92</v>
      </c>
      <c r="C65" s="131" t="s">
        <v>104</v>
      </c>
      <c r="D65" s="127" t="s">
        <v>34</v>
      </c>
      <c r="E65" s="125">
        <v>1</v>
      </c>
      <c r="F65" s="128">
        <v>300</v>
      </c>
      <c r="G65" s="128">
        <v>30</v>
      </c>
      <c r="H65" s="128">
        <f t="shared" ref="H65:H68" si="5">F65+G65</f>
        <v>330</v>
      </c>
    </row>
    <row r="66" s="115" customFormat="1" customHeight="1" spans="1:8">
      <c r="A66" s="125">
        <v>56</v>
      </c>
      <c r="B66" s="131" t="s">
        <v>92</v>
      </c>
      <c r="C66" s="131" t="s">
        <v>105</v>
      </c>
      <c r="D66" s="129" t="s">
        <v>34</v>
      </c>
      <c r="E66" s="125">
        <v>2</v>
      </c>
      <c r="F66" s="128">
        <v>590</v>
      </c>
      <c r="G66" s="128">
        <v>30</v>
      </c>
      <c r="H66" s="128">
        <f t="shared" si="5"/>
        <v>620</v>
      </c>
    </row>
    <row r="67" s="115" customFormat="1" customHeight="1" spans="1:8">
      <c r="A67" s="125"/>
      <c r="B67" s="131" t="s">
        <v>92</v>
      </c>
      <c r="C67" s="126" t="s">
        <v>106</v>
      </c>
      <c r="D67" s="127" t="s">
        <v>50</v>
      </c>
      <c r="E67" s="125"/>
      <c r="F67" s="128"/>
      <c r="G67" s="128"/>
      <c r="H67" s="128"/>
    </row>
    <row r="68" s="115" customFormat="1" customHeight="1" spans="1:8">
      <c r="A68" s="125">
        <v>57</v>
      </c>
      <c r="B68" s="131" t="s">
        <v>92</v>
      </c>
      <c r="C68" s="131" t="s">
        <v>107</v>
      </c>
      <c r="D68" s="129" t="s">
        <v>34</v>
      </c>
      <c r="E68" s="125">
        <v>2</v>
      </c>
      <c r="F68" s="128">
        <v>590</v>
      </c>
      <c r="G68" s="128">
        <v>30</v>
      </c>
      <c r="H68" s="128">
        <f t="shared" si="5"/>
        <v>620</v>
      </c>
    </row>
    <row r="69" s="115" customFormat="1" customHeight="1" spans="1:8">
      <c r="A69" s="136"/>
      <c r="B69" s="131" t="s">
        <v>92</v>
      </c>
      <c r="C69" s="131" t="s">
        <v>108</v>
      </c>
      <c r="D69" s="129" t="s">
        <v>44</v>
      </c>
      <c r="E69" s="136"/>
      <c r="F69" s="128"/>
      <c r="G69" s="128"/>
      <c r="H69" s="128"/>
    </row>
    <row r="70" s="115" customFormat="1" customHeight="1" spans="1:8">
      <c r="A70" s="125">
        <v>58</v>
      </c>
      <c r="B70" s="131" t="s">
        <v>92</v>
      </c>
      <c r="C70" s="131" t="s">
        <v>109</v>
      </c>
      <c r="D70" s="127" t="s">
        <v>34</v>
      </c>
      <c r="E70" s="125">
        <v>1</v>
      </c>
      <c r="F70" s="128">
        <v>310</v>
      </c>
      <c r="G70" s="128">
        <v>60</v>
      </c>
      <c r="H70" s="128">
        <f t="shared" ref="H70:H75" si="6">F70+G70</f>
        <v>370</v>
      </c>
    </row>
    <row r="71" s="115" customFormat="1" customHeight="1" spans="1:8">
      <c r="A71" s="125">
        <v>59</v>
      </c>
      <c r="B71" s="126" t="s">
        <v>60</v>
      </c>
      <c r="C71" s="126" t="s">
        <v>110</v>
      </c>
      <c r="D71" s="127" t="s">
        <v>34</v>
      </c>
      <c r="E71" s="125">
        <v>2</v>
      </c>
      <c r="F71" s="128">
        <v>892</v>
      </c>
      <c r="G71" s="128">
        <v>36</v>
      </c>
      <c r="H71" s="128">
        <f t="shared" si="6"/>
        <v>928</v>
      </c>
    </row>
    <row r="72" s="115" customFormat="1" customHeight="1" spans="1:8">
      <c r="A72" s="125"/>
      <c r="B72" s="131" t="s">
        <v>92</v>
      </c>
      <c r="C72" s="126" t="s">
        <v>111</v>
      </c>
      <c r="D72" s="127" t="s">
        <v>46</v>
      </c>
      <c r="E72" s="125"/>
      <c r="F72" s="128"/>
      <c r="G72" s="128"/>
      <c r="H72" s="128"/>
    </row>
    <row r="73" s="115" customFormat="1" customHeight="1" spans="1:8">
      <c r="A73" s="125">
        <v>60</v>
      </c>
      <c r="B73" s="131" t="s">
        <v>47</v>
      </c>
      <c r="C73" s="131" t="s">
        <v>112</v>
      </c>
      <c r="D73" s="127" t="s">
        <v>34</v>
      </c>
      <c r="E73" s="125">
        <v>1</v>
      </c>
      <c r="F73" s="128">
        <v>447</v>
      </c>
      <c r="G73" s="128">
        <v>21</v>
      </c>
      <c r="H73" s="128">
        <f t="shared" si="6"/>
        <v>468</v>
      </c>
    </row>
    <row r="74" s="115" customFormat="1" customHeight="1" spans="1:8">
      <c r="A74" s="125">
        <v>61</v>
      </c>
      <c r="B74" s="137" t="s">
        <v>60</v>
      </c>
      <c r="C74" s="137" t="s">
        <v>113</v>
      </c>
      <c r="D74" s="127" t="s">
        <v>34</v>
      </c>
      <c r="E74" s="138">
        <v>1</v>
      </c>
      <c r="F74" s="128">
        <v>428</v>
      </c>
      <c r="G74" s="128">
        <v>39</v>
      </c>
      <c r="H74" s="128">
        <f t="shared" si="6"/>
        <v>467</v>
      </c>
    </row>
    <row r="75" s="115" customFormat="1" customHeight="1" spans="1:8">
      <c r="A75" s="125">
        <v>62</v>
      </c>
      <c r="B75" s="126" t="s">
        <v>60</v>
      </c>
      <c r="C75" s="122" t="s">
        <v>114</v>
      </c>
      <c r="D75" s="122" t="s">
        <v>34</v>
      </c>
      <c r="E75" s="123">
        <v>2</v>
      </c>
      <c r="F75" s="128">
        <v>848</v>
      </c>
      <c r="G75" s="128">
        <v>84</v>
      </c>
      <c r="H75" s="128">
        <f t="shared" si="6"/>
        <v>932</v>
      </c>
    </row>
    <row r="76" s="115" customFormat="1" customHeight="1" spans="1:8">
      <c r="A76" s="139"/>
      <c r="B76" s="126" t="s">
        <v>60</v>
      </c>
      <c r="C76" s="126" t="s">
        <v>115</v>
      </c>
      <c r="D76" s="127" t="s">
        <v>41</v>
      </c>
      <c r="E76" s="125"/>
      <c r="F76" s="128"/>
      <c r="G76" s="128"/>
      <c r="H76" s="128"/>
    </row>
    <row r="77" s="115" customFormat="1" customHeight="1" spans="1:8">
      <c r="A77" s="90">
        <v>63</v>
      </c>
      <c r="B77" s="131" t="s">
        <v>92</v>
      </c>
      <c r="C77" s="90" t="s">
        <v>116</v>
      </c>
      <c r="D77" s="127" t="s">
        <v>34</v>
      </c>
      <c r="E77" s="125">
        <v>1</v>
      </c>
      <c r="F77" s="128">
        <v>490</v>
      </c>
      <c r="G77" s="128">
        <v>150</v>
      </c>
      <c r="H77" s="128">
        <f t="shared" ref="H77:H84" si="7">F77+G77</f>
        <v>640</v>
      </c>
    </row>
    <row r="78" s="115" customFormat="1" customHeight="1" spans="1:8">
      <c r="A78" s="90">
        <v>64</v>
      </c>
      <c r="B78" s="131" t="s">
        <v>47</v>
      </c>
      <c r="C78" s="90" t="s">
        <v>117</v>
      </c>
      <c r="D78" s="127" t="s">
        <v>34</v>
      </c>
      <c r="E78" s="125">
        <v>3</v>
      </c>
      <c r="F78" s="128">
        <v>1374</v>
      </c>
      <c r="G78" s="128">
        <v>162</v>
      </c>
      <c r="H78" s="128">
        <f t="shared" si="7"/>
        <v>1536</v>
      </c>
    </row>
    <row r="79" s="115" customFormat="1" customHeight="1" spans="1:8">
      <c r="A79" s="139"/>
      <c r="B79" s="131" t="s">
        <v>47</v>
      </c>
      <c r="C79" s="126" t="s">
        <v>118</v>
      </c>
      <c r="D79" s="127" t="s">
        <v>46</v>
      </c>
      <c r="E79" s="125"/>
      <c r="F79" s="128"/>
      <c r="G79" s="128"/>
      <c r="H79" s="128"/>
    </row>
    <row r="80" s="115" customFormat="1" customHeight="1" spans="1:8">
      <c r="A80" s="139"/>
      <c r="B80" s="131" t="s">
        <v>47</v>
      </c>
      <c r="C80" s="140" t="s">
        <v>119</v>
      </c>
      <c r="D80" s="90" t="s">
        <v>120</v>
      </c>
      <c r="E80" s="141"/>
      <c r="F80" s="128"/>
      <c r="G80" s="128"/>
      <c r="H80" s="128"/>
    </row>
    <row r="81" s="115" customFormat="1" customHeight="1" spans="1:8">
      <c r="A81" s="123">
        <v>65</v>
      </c>
      <c r="B81" s="131" t="s">
        <v>60</v>
      </c>
      <c r="C81" s="90" t="s">
        <v>121</v>
      </c>
      <c r="D81" s="127" t="s">
        <v>34</v>
      </c>
      <c r="E81" s="125">
        <v>1</v>
      </c>
      <c r="F81" s="128">
        <v>452</v>
      </c>
      <c r="G81" s="128">
        <v>36</v>
      </c>
      <c r="H81" s="128">
        <f t="shared" si="7"/>
        <v>488</v>
      </c>
    </row>
    <row r="82" s="115" customFormat="1" customHeight="1" spans="1:8">
      <c r="A82" s="123">
        <v>66</v>
      </c>
      <c r="B82" s="126" t="s">
        <v>60</v>
      </c>
      <c r="C82" s="126" t="s">
        <v>122</v>
      </c>
      <c r="D82" s="126" t="s">
        <v>34</v>
      </c>
      <c r="E82" s="126">
        <v>1</v>
      </c>
      <c r="F82" s="128">
        <v>426</v>
      </c>
      <c r="G82" s="128">
        <v>33</v>
      </c>
      <c r="H82" s="128">
        <f t="shared" si="7"/>
        <v>459</v>
      </c>
    </row>
    <row r="83" s="115" customFormat="1" customHeight="1" spans="1:8">
      <c r="A83" s="123">
        <v>67</v>
      </c>
      <c r="B83" s="126" t="s">
        <v>60</v>
      </c>
      <c r="C83" s="126" t="s">
        <v>123</v>
      </c>
      <c r="D83" s="126" t="s">
        <v>34</v>
      </c>
      <c r="E83" s="126">
        <v>1</v>
      </c>
      <c r="F83" s="128">
        <v>422</v>
      </c>
      <c r="G83" s="128">
        <v>36</v>
      </c>
      <c r="H83" s="128">
        <f t="shared" si="7"/>
        <v>458</v>
      </c>
    </row>
    <row r="84" s="115" customFormat="1" customHeight="1" spans="1:8">
      <c r="A84" s="123">
        <v>68</v>
      </c>
      <c r="B84" s="126" t="s">
        <v>92</v>
      </c>
      <c r="C84" s="126" t="s">
        <v>124</v>
      </c>
      <c r="D84" s="122" t="s">
        <v>34</v>
      </c>
      <c r="E84" s="125">
        <v>1</v>
      </c>
      <c r="F84" s="128">
        <v>450</v>
      </c>
      <c r="G84" s="128">
        <v>30</v>
      </c>
      <c r="H84" s="128">
        <f t="shared" si="7"/>
        <v>480</v>
      </c>
    </row>
    <row r="85" s="115" customFormat="1" customHeight="1" spans="1:8">
      <c r="A85" s="123">
        <v>69</v>
      </c>
      <c r="B85" s="131" t="s">
        <v>60</v>
      </c>
      <c r="C85" s="140" t="s">
        <v>125</v>
      </c>
      <c r="D85" s="90" t="s">
        <v>34</v>
      </c>
      <c r="E85" s="141">
        <v>1</v>
      </c>
      <c r="F85" s="128">
        <v>422</v>
      </c>
      <c r="G85" s="128">
        <v>36</v>
      </c>
      <c r="H85" s="128">
        <f t="shared" ref="H85:H92" si="8">F85+G85</f>
        <v>458</v>
      </c>
    </row>
    <row r="86" s="115" customFormat="1" customHeight="1" spans="1:8">
      <c r="A86" s="123">
        <v>70</v>
      </c>
      <c r="B86" s="126" t="s">
        <v>32</v>
      </c>
      <c r="C86" s="126" t="s">
        <v>126</v>
      </c>
      <c r="D86" s="122" t="s">
        <v>34</v>
      </c>
      <c r="E86" s="125">
        <v>1</v>
      </c>
      <c r="F86" s="128">
        <v>431</v>
      </c>
      <c r="G86" s="128">
        <v>63</v>
      </c>
      <c r="H86" s="128">
        <f t="shared" si="8"/>
        <v>494</v>
      </c>
    </row>
    <row r="87" s="115" customFormat="1" customHeight="1" spans="1:8">
      <c r="A87" s="123">
        <v>71</v>
      </c>
      <c r="B87" s="126" t="s">
        <v>47</v>
      </c>
      <c r="C87" s="126" t="s">
        <v>127</v>
      </c>
      <c r="D87" s="122" t="s">
        <v>34</v>
      </c>
      <c r="E87" s="125">
        <v>1</v>
      </c>
      <c r="F87" s="128">
        <v>452</v>
      </c>
      <c r="G87" s="128">
        <v>36</v>
      </c>
      <c r="H87" s="128">
        <f t="shared" si="8"/>
        <v>488</v>
      </c>
    </row>
    <row r="88" s="115" customFormat="1" customHeight="1" spans="1:8">
      <c r="A88" s="123">
        <v>72</v>
      </c>
      <c r="B88" s="126" t="s">
        <v>60</v>
      </c>
      <c r="C88" s="126" t="s">
        <v>128</v>
      </c>
      <c r="D88" s="122" t="s">
        <v>34</v>
      </c>
      <c r="E88" s="125">
        <v>1</v>
      </c>
      <c r="F88" s="128">
        <v>454</v>
      </c>
      <c r="G88" s="128">
        <v>42</v>
      </c>
      <c r="H88" s="133">
        <f t="shared" si="8"/>
        <v>496</v>
      </c>
    </row>
    <row r="89" s="115" customFormat="1" customHeight="1" spans="1:8">
      <c r="A89" s="123">
        <v>73</v>
      </c>
      <c r="B89" s="126" t="s">
        <v>92</v>
      </c>
      <c r="C89" s="126" t="s">
        <v>129</v>
      </c>
      <c r="D89" s="122" t="s">
        <v>34</v>
      </c>
      <c r="E89" s="125">
        <v>1</v>
      </c>
      <c r="F89" s="128">
        <v>450</v>
      </c>
      <c r="G89" s="128">
        <v>30</v>
      </c>
      <c r="H89" s="134">
        <f t="shared" si="8"/>
        <v>480</v>
      </c>
    </row>
    <row r="90" s="115" customFormat="1" customHeight="1" spans="1:8">
      <c r="A90" s="123">
        <v>74</v>
      </c>
      <c r="B90" s="131" t="s">
        <v>92</v>
      </c>
      <c r="C90" s="131" t="s">
        <v>130</v>
      </c>
      <c r="D90" s="127" t="s">
        <v>34</v>
      </c>
      <c r="E90" s="125">
        <v>1</v>
      </c>
      <c r="F90" s="128">
        <v>490</v>
      </c>
      <c r="G90" s="128">
        <v>150</v>
      </c>
      <c r="H90" s="134">
        <f t="shared" si="8"/>
        <v>640</v>
      </c>
    </row>
    <row r="91" s="115" customFormat="1" customHeight="1" spans="1:8">
      <c r="A91" s="123">
        <v>75</v>
      </c>
      <c r="B91" s="124" t="s">
        <v>60</v>
      </c>
      <c r="C91" s="124" t="s">
        <v>131</v>
      </c>
      <c r="D91" s="124" t="s">
        <v>34</v>
      </c>
      <c r="E91" s="142">
        <v>1</v>
      </c>
      <c r="F91" s="128">
        <v>651</v>
      </c>
      <c r="G91" s="128">
        <v>3</v>
      </c>
      <c r="H91" s="133">
        <f t="shared" si="8"/>
        <v>654</v>
      </c>
    </row>
    <row r="92" s="115" customFormat="1" customHeight="1" spans="1:8">
      <c r="A92" s="123">
        <v>76</v>
      </c>
      <c r="B92" s="124" t="s">
        <v>60</v>
      </c>
      <c r="C92" s="124" t="s">
        <v>132</v>
      </c>
      <c r="D92" s="124" t="s">
        <v>34</v>
      </c>
      <c r="E92" s="124">
        <v>4</v>
      </c>
      <c r="F92" s="128">
        <v>2612</v>
      </c>
      <c r="G92" s="128">
        <v>36</v>
      </c>
      <c r="H92" s="133">
        <f t="shared" si="8"/>
        <v>2648</v>
      </c>
    </row>
    <row r="93" s="115" customFormat="1" customHeight="1" spans="1:8">
      <c r="A93" s="124"/>
      <c r="B93" s="124" t="s">
        <v>60</v>
      </c>
      <c r="C93" s="124" t="s">
        <v>133</v>
      </c>
      <c r="D93" s="124" t="s">
        <v>44</v>
      </c>
      <c r="E93" s="124"/>
      <c r="F93" s="128"/>
      <c r="G93" s="128"/>
      <c r="H93" s="124"/>
    </row>
    <row r="94" s="115" customFormat="1" customHeight="1" spans="1:8">
      <c r="A94" s="124"/>
      <c r="B94" s="124" t="s">
        <v>60</v>
      </c>
      <c r="C94" s="124" t="s">
        <v>134</v>
      </c>
      <c r="D94" s="124" t="s">
        <v>135</v>
      </c>
      <c r="E94" s="124"/>
      <c r="F94" s="128"/>
      <c r="G94" s="128"/>
      <c r="H94" s="124"/>
    </row>
    <row r="95" s="115" customFormat="1" customHeight="1" spans="1:8">
      <c r="A95" s="124"/>
      <c r="B95" s="124" t="s">
        <v>60</v>
      </c>
      <c r="C95" s="124" t="s">
        <v>136</v>
      </c>
      <c r="D95" s="124" t="s">
        <v>137</v>
      </c>
      <c r="E95" s="124"/>
      <c r="F95" s="128"/>
      <c r="G95" s="128"/>
      <c r="H95" s="124"/>
    </row>
    <row r="96" s="115" customFormat="1" customHeight="1" spans="1:8">
      <c r="A96" s="90">
        <v>77</v>
      </c>
      <c r="B96" s="124" t="s">
        <v>92</v>
      </c>
      <c r="C96" s="134" t="s">
        <v>138</v>
      </c>
      <c r="D96" s="124" t="s">
        <v>139</v>
      </c>
      <c r="E96" s="142">
        <v>2</v>
      </c>
      <c r="F96" s="128">
        <v>834</v>
      </c>
      <c r="G96" s="128">
        <v>52</v>
      </c>
      <c r="H96" s="134">
        <f>F96+G96</f>
        <v>886</v>
      </c>
    </row>
    <row r="97" s="115" customFormat="1" customHeight="1" spans="1:8">
      <c r="A97" s="90"/>
      <c r="B97" s="124" t="s">
        <v>92</v>
      </c>
      <c r="C97" s="134" t="s">
        <v>140</v>
      </c>
      <c r="D97" s="124" t="s">
        <v>141</v>
      </c>
      <c r="E97" s="142"/>
      <c r="F97" s="128"/>
      <c r="G97" s="128"/>
      <c r="H97" s="134"/>
    </row>
    <row r="98" s="115" customFormat="1" ht="26" customHeight="1" spans="1:9">
      <c r="A98" s="127">
        <v>78</v>
      </c>
      <c r="B98" s="124" t="s">
        <v>60</v>
      </c>
      <c r="C98" s="134" t="s">
        <v>142</v>
      </c>
      <c r="D98" s="143" t="s">
        <v>139</v>
      </c>
      <c r="E98" s="144">
        <v>1</v>
      </c>
      <c r="F98" s="144">
        <v>440</v>
      </c>
      <c r="G98" s="144"/>
      <c r="H98" s="144">
        <v>440</v>
      </c>
      <c r="I98" s="115" t="s">
        <v>143</v>
      </c>
    </row>
    <row r="99" s="115" customFormat="1" customHeight="1" spans="1:8">
      <c r="A99" s="127"/>
      <c r="B99" s="145"/>
      <c r="C99" s="145"/>
      <c r="D99" s="144"/>
      <c r="E99" s="144">
        <f>SUM(E3:E98)</f>
        <v>96</v>
      </c>
      <c r="F99" s="144">
        <f>SUM(F3:F98)</f>
        <v>42686</v>
      </c>
      <c r="G99" s="144">
        <f>SUM(G3:G98)</f>
        <v>5233</v>
      </c>
      <c r="H99" s="144">
        <f>SUM(H3:H98)</f>
        <v>47919</v>
      </c>
    </row>
  </sheetData>
  <mergeCells count="1">
    <mergeCell ref="A1:H1"/>
  </mergeCells>
  <conditionalFormatting sqref="C80"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conditionalFormatting sqref="C85"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pageMargins left="0.393055555555556" right="0.393055555555556" top="0.554861111111111" bottom="0.357638888888889" header="0.298611111111111" footer="0.196527777777778"/>
  <pageSetup paperSize="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workbookViewId="0">
      <selection activeCell="M71" sqref="M71"/>
    </sheetView>
  </sheetViews>
  <sheetFormatPr defaultColWidth="9" defaultRowHeight="18" customHeight="1"/>
  <cols>
    <col min="1" max="1" width="5.5" style="86" customWidth="1"/>
    <col min="2" max="2" width="9" style="86"/>
    <col min="3" max="3" width="10.125" style="86" customWidth="1"/>
    <col min="4" max="4" width="10" style="86" customWidth="1"/>
    <col min="5" max="5" width="9.625" style="86" customWidth="1"/>
    <col min="6" max="6" width="10.25" style="86" customWidth="1"/>
    <col min="7" max="7" width="14.625" style="86" customWidth="1"/>
    <col min="8" max="8" width="9" style="86" customWidth="1"/>
    <col min="9" max="9" width="8.375" style="86" customWidth="1"/>
    <col min="10" max="10" width="9.875" style="86" customWidth="1"/>
    <col min="11" max="16384" width="9" style="86"/>
  </cols>
  <sheetData>
    <row r="1" s="86" customFormat="1" ht="33" customHeight="1" spans="1:9">
      <c r="A1" s="87" t="s">
        <v>144</v>
      </c>
      <c r="B1" s="87"/>
      <c r="C1" s="87"/>
      <c r="D1" s="87"/>
      <c r="E1" s="87"/>
      <c r="F1" s="87"/>
      <c r="G1" s="87"/>
      <c r="H1" s="87"/>
      <c r="I1" s="87"/>
    </row>
    <row r="2" s="86" customFormat="1" ht="29" customHeight="1" spans="1:9">
      <c r="A2" s="60" t="s">
        <v>2</v>
      </c>
      <c r="B2" s="60" t="s">
        <v>25</v>
      </c>
      <c r="C2" s="60" t="s">
        <v>145</v>
      </c>
      <c r="D2" s="60" t="s">
        <v>146</v>
      </c>
      <c r="E2" s="60" t="s">
        <v>28</v>
      </c>
      <c r="F2" s="60" t="s">
        <v>147</v>
      </c>
      <c r="G2" s="60" t="s">
        <v>148</v>
      </c>
      <c r="H2" s="60" t="s">
        <v>15</v>
      </c>
      <c r="I2" s="60" t="s">
        <v>149</v>
      </c>
    </row>
    <row r="3" s="86" customFormat="1" customHeight="1" spans="1:9">
      <c r="A3" s="88">
        <f>MAX(A$2:A2)+1</f>
        <v>1</v>
      </c>
      <c r="B3" s="68" t="s">
        <v>150</v>
      </c>
      <c r="C3" s="68" t="s">
        <v>151</v>
      </c>
      <c r="D3" s="77" t="s">
        <v>34</v>
      </c>
      <c r="E3" s="68">
        <v>1</v>
      </c>
      <c r="F3" s="68">
        <v>455</v>
      </c>
      <c r="G3" s="68">
        <v>45</v>
      </c>
      <c r="H3" s="68">
        <f t="shared" ref="H3:H29" si="0">SUM(F3:G3)</f>
        <v>500</v>
      </c>
      <c r="I3" s="77" t="s">
        <v>152</v>
      </c>
    </row>
    <row r="4" s="86" customFormat="1" customHeight="1" spans="1:9">
      <c r="A4" s="63">
        <f>MAX(A$2:A3)+1</f>
        <v>2</v>
      </c>
      <c r="B4" s="66" t="s">
        <v>150</v>
      </c>
      <c r="C4" s="66" t="s">
        <v>153</v>
      </c>
      <c r="D4" s="76" t="s">
        <v>34</v>
      </c>
      <c r="E4" s="66">
        <v>1</v>
      </c>
      <c r="F4" s="89">
        <v>422</v>
      </c>
      <c r="G4" s="89">
        <v>36</v>
      </c>
      <c r="H4" s="68">
        <f t="shared" si="0"/>
        <v>458</v>
      </c>
      <c r="I4" s="76" t="s">
        <v>152</v>
      </c>
    </row>
    <row r="5" s="86" customFormat="1" customHeight="1" spans="1:9">
      <c r="A5" s="88">
        <f>MAX(A$2:A4)+1</f>
        <v>3</v>
      </c>
      <c r="B5" s="68" t="s">
        <v>150</v>
      </c>
      <c r="C5" s="68" t="s">
        <v>154</v>
      </c>
      <c r="D5" s="77" t="s">
        <v>34</v>
      </c>
      <c r="E5" s="68">
        <v>1</v>
      </c>
      <c r="F5" s="68">
        <v>425</v>
      </c>
      <c r="G5" s="68">
        <v>45</v>
      </c>
      <c r="H5" s="68">
        <f t="shared" si="0"/>
        <v>470</v>
      </c>
      <c r="I5" s="77" t="s">
        <v>152</v>
      </c>
    </row>
    <row r="6" s="86" customFormat="1" customHeight="1" spans="1:9">
      <c r="A6" s="88">
        <f>MAX(A$2:A5)+1</f>
        <v>4</v>
      </c>
      <c r="B6" s="68" t="s">
        <v>150</v>
      </c>
      <c r="C6" s="68" t="s">
        <v>155</v>
      </c>
      <c r="D6" s="77" t="s">
        <v>34</v>
      </c>
      <c r="E6" s="68">
        <v>1</v>
      </c>
      <c r="F6" s="68">
        <v>424</v>
      </c>
      <c r="G6" s="68">
        <v>33</v>
      </c>
      <c r="H6" s="68">
        <f t="shared" si="0"/>
        <v>457</v>
      </c>
      <c r="I6" s="77" t="s">
        <v>152</v>
      </c>
    </row>
    <row r="7" s="86" customFormat="1" customHeight="1" spans="1:9">
      <c r="A7" s="88">
        <f>MAX(A$2:A6)+1</f>
        <v>5</v>
      </c>
      <c r="B7" s="68" t="s">
        <v>150</v>
      </c>
      <c r="C7" s="68" t="s">
        <v>156</v>
      </c>
      <c r="D7" s="77" t="s">
        <v>34</v>
      </c>
      <c r="E7" s="68">
        <v>1</v>
      </c>
      <c r="F7" s="68">
        <v>434</v>
      </c>
      <c r="G7" s="68">
        <v>72</v>
      </c>
      <c r="H7" s="68">
        <f t="shared" si="0"/>
        <v>506</v>
      </c>
      <c r="I7" s="77" t="s">
        <v>152</v>
      </c>
    </row>
    <row r="8" s="86" customFormat="1" customHeight="1" spans="1:9">
      <c r="A8" s="88">
        <f>MAX(A$2:A7)+1</f>
        <v>6</v>
      </c>
      <c r="B8" s="66" t="s">
        <v>150</v>
      </c>
      <c r="C8" s="66" t="s">
        <v>157</v>
      </c>
      <c r="D8" s="76" t="s">
        <v>34</v>
      </c>
      <c r="E8" s="66">
        <v>1</v>
      </c>
      <c r="F8" s="66">
        <v>458</v>
      </c>
      <c r="G8" s="66">
        <v>48</v>
      </c>
      <c r="H8" s="68">
        <f t="shared" si="0"/>
        <v>506</v>
      </c>
      <c r="I8" s="76" t="s">
        <v>152</v>
      </c>
    </row>
    <row r="9" s="86" customFormat="1" customHeight="1" spans="1:9">
      <c r="A9" s="88">
        <f>MAX(A$2:A8)+1</f>
        <v>7</v>
      </c>
      <c r="B9" s="68" t="s">
        <v>150</v>
      </c>
      <c r="C9" s="68" t="s">
        <v>158</v>
      </c>
      <c r="D9" s="77" t="s">
        <v>34</v>
      </c>
      <c r="E9" s="68">
        <v>1</v>
      </c>
      <c r="F9" s="68">
        <v>455</v>
      </c>
      <c r="G9" s="68">
        <v>45</v>
      </c>
      <c r="H9" s="68">
        <f t="shared" si="0"/>
        <v>500</v>
      </c>
      <c r="I9" s="77" t="s">
        <v>152</v>
      </c>
    </row>
    <row r="10" s="86" customFormat="1" customHeight="1" spans="1:9">
      <c r="A10" s="88">
        <f>MAX(A$2:A9)+1</f>
        <v>8</v>
      </c>
      <c r="B10" s="68" t="s">
        <v>150</v>
      </c>
      <c r="C10" s="68" t="s">
        <v>159</v>
      </c>
      <c r="D10" s="77" t="s">
        <v>34</v>
      </c>
      <c r="E10" s="68">
        <v>1</v>
      </c>
      <c r="F10" s="68">
        <v>465</v>
      </c>
      <c r="G10" s="68">
        <v>75</v>
      </c>
      <c r="H10" s="68">
        <f t="shared" si="0"/>
        <v>540</v>
      </c>
      <c r="I10" s="77" t="s">
        <v>152</v>
      </c>
    </row>
    <row r="11" s="86" customFormat="1" customHeight="1" spans="1:9">
      <c r="A11" s="88">
        <f>MAX(A$2:A10)+1</f>
        <v>9</v>
      </c>
      <c r="B11" s="90" t="s">
        <v>150</v>
      </c>
      <c r="C11" s="90" t="s">
        <v>160</v>
      </c>
      <c r="D11" s="90" t="s">
        <v>34</v>
      </c>
      <c r="E11" s="90">
        <v>1</v>
      </c>
      <c r="F11" s="90">
        <v>458</v>
      </c>
      <c r="G11" s="68">
        <v>48</v>
      </c>
      <c r="H11" s="68">
        <f t="shared" si="0"/>
        <v>506</v>
      </c>
      <c r="I11" s="77" t="s">
        <v>152</v>
      </c>
    </row>
    <row r="12" s="86" customFormat="1" customHeight="1" spans="1:9">
      <c r="A12" s="88">
        <f>MAX(A$2:A11)+1</f>
        <v>10</v>
      </c>
      <c r="B12" s="68" t="s">
        <v>150</v>
      </c>
      <c r="C12" s="68" t="s">
        <v>161</v>
      </c>
      <c r="D12" s="68" t="s">
        <v>34</v>
      </c>
      <c r="E12" s="68">
        <v>1</v>
      </c>
      <c r="F12" s="68">
        <v>450</v>
      </c>
      <c r="G12" s="68">
        <v>30</v>
      </c>
      <c r="H12" s="68">
        <f t="shared" si="0"/>
        <v>480</v>
      </c>
      <c r="I12" s="77" t="s">
        <v>152</v>
      </c>
    </row>
    <row r="13" s="86" customFormat="1" customHeight="1" spans="1:9">
      <c r="A13" s="88">
        <f>MAX(A$2:A12)+1</f>
        <v>11</v>
      </c>
      <c r="B13" s="68" t="s">
        <v>150</v>
      </c>
      <c r="C13" s="68" t="s">
        <v>162</v>
      </c>
      <c r="D13" s="68" t="s">
        <v>34</v>
      </c>
      <c r="E13" s="68">
        <v>1</v>
      </c>
      <c r="F13" s="68">
        <v>450</v>
      </c>
      <c r="G13" s="68">
        <v>30</v>
      </c>
      <c r="H13" s="68">
        <f t="shared" si="0"/>
        <v>480</v>
      </c>
      <c r="I13" s="77" t="s">
        <v>152</v>
      </c>
    </row>
    <row r="14" s="86" customFormat="1" customHeight="1" spans="1:9">
      <c r="A14" s="88">
        <f>MAX(A$2:A13)+1</f>
        <v>12</v>
      </c>
      <c r="B14" s="68" t="s">
        <v>150</v>
      </c>
      <c r="C14" s="68" t="s">
        <v>163</v>
      </c>
      <c r="D14" s="68" t="s">
        <v>34</v>
      </c>
      <c r="E14" s="68">
        <v>1</v>
      </c>
      <c r="F14" s="68">
        <v>453</v>
      </c>
      <c r="G14" s="68">
        <v>39</v>
      </c>
      <c r="H14" s="68">
        <f t="shared" si="0"/>
        <v>492</v>
      </c>
      <c r="I14" s="77" t="s">
        <v>152</v>
      </c>
    </row>
    <row r="15" s="86" customFormat="1" customHeight="1" spans="1:9">
      <c r="A15" s="88">
        <f>MAX(A$2:A14)+1</f>
        <v>13</v>
      </c>
      <c r="B15" s="68" t="s">
        <v>150</v>
      </c>
      <c r="C15" s="66" t="s">
        <v>164</v>
      </c>
      <c r="D15" s="68" t="s">
        <v>34</v>
      </c>
      <c r="E15" s="66">
        <v>1</v>
      </c>
      <c r="F15" s="66">
        <v>459</v>
      </c>
      <c r="G15" s="66">
        <v>57</v>
      </c>
      <c r="H15" s="68">
        <f t="shared" si="0"/>
        <v>516</v>
      </c>
      <c r="I15" s="77" t="s">
        <v>152</v>
      </c>
    </row>
    <row r="16" s="86" customFormat="1" customHeight="1" spans="1:9">
      <c r="A16" s="88">
        <f>MAX(A$2:A15)+1</f>
        <v>14</v>
      </c>
      <c r="B16" s="68" t="s">
        <v>150</v>
      </c>
      <c r="C16" s="68" t="s">
        <v>165</v>
      </c>
      <c r="D16" s="68" t="s">
        <v>34</v>
      </c>
      <c r="E16" s="68">
        <v>1</v>
      </c>
      <c r="F16" s="68">
        <v>460</v>
      </c>
      <c r="G16" s="68">
        <v>57</v>
      </c>
      <c r="H16" s="68">
        <f t="shared" si="0"/>
        <v>517</v>
      </c>
      <c r="I16" s="77" t="s">
        <v>152</v>
      </c>
    </row>
    <row r="17" s="86" customFormat="1" customHeight="1" spans="1:9">
      <c r="A17" s="88">
        <f>MAX(A$2:A16)+1</f>
        <v>15</v>
      </c>
      <c r="B17" s="68" t="s">
        <v>150</v>
      </c>
      <c r="C17" s="68" t="s">
        <v>166</v>
      </c>
      <c r="D17" s="68" t="s">
        <v>34</v>
      </c>
      <c r="E17" s="68">
        <v>1</v>
      </c>
      <c r="F17" s="68">
        <v>428</v>
      </c>
      <c r="G17" s="68">
        <v>45</v>
      </c>
      <c r="H17" s="68">
        <f t="shared" si="0"/>
        <v>473</v>
      </c>
      <c r="I17" s="77" t="s">
        <v>152</v>
      </c>
    </row>
    <row r="18" s="86" customFormat="1" customHeight="1" spans="1:10">
      <c r="A18" s="88">
        <f>MAX(A$2:A17)+1</f>
        <v>16</v>
      </c>
      <c r="B18" s="68" t="s">
        <v>150</v>
      </c>
      <c r="C18" s="68" t="s">
        <v>167</v>
      </c>
      <c r="D18" s="68" t="s">
        <v>34</v>
      </c>
      <c r="E18" s="68">
        <v>1</v>
      </c>
      <c r="F18" s="68">
        <v>450</v>
      </c>
      <c r="G18" s="68">
        <v>30</v>
      </c>
      <c r="H18" s="68">
        <f t="shared" si="0"/>
        <v>480</v>
      </c>
      <c r="I18" s="77" t="s">
        <v>152</v>
      </c>
      <c r="J18" s="106"/>
    </row>
    <row r="19" s="86" customFormat="1" customHeight="1" spans="1:9">
      <c r="A19" s="88">
        <f>MAX(A$2:A18)+1</f>
        <v>17</v>
      </c>
      <c r="B19" s="68" t="s">
        <v>150</v>
      </c>
      <c r="C19" s="68" t="s">
        <v>168</v>
      </c>
      <c r="D19" s="68" t="s">
        <v>34</v>
      </c>
      <c r="E19" s="68">
        <v>1</v>
      </c>
      <c r="F19" s="68">
        <v>455</v>
      </c>
      <c r="G19" s="68">
        <v>45</v>
      </c>
      <c r="H19" s="68">
        <f t="shared" si="0"/>
        <v>500</v>
      </c>
      <c r="I19" s="77" t="s">
        <v>152</v>
      </c>
    </row>
    <row r="20" s="86" customFormat="1" customHeight="1" spans="1:9">
      <c r="A20" s="88">
        <f>MAX(A$2:A19)+1</f>
        <v>18</v>
      </c>
      <c r="B20" s="68" t="s">
        <v>150</v>
      </c>
      <c r="C20" s="68" t="s">
        <v>169</v>
      </c>
      <c r="D20" s="68" t="s">
        <v>34</v>
      </c>
      <c r="E20" s="68">
        <v>1</v>
      </c>
      <c r="F20" s="68">
        <v>456</v>
      </c>
      <c r="G20" s="68">
        <v>48</v>
      </c>
      <c r="H20" s="68">
        <f t="shared" si="0"/>
        <v>504</v>
      </c>
      <c r="I20" s="77" t="s">
        <v>152</v>
      </c>
    </row>
    <row r="21" s="86" customFormat="1" customHeight="1" spans="1:9">
      <c r="A21" s="88">
        <f>MAX(A$2:A20)+1</f>
        <v>19</v>
      </c>
      <c r="B21" s="91" t="s">
        <v>150</v>
      </c>
      <c r="C21" s="92" t="s">
        <v>170</v>
      </c>
      <c r="D21" s="5" t="s">
        <v>34</v>
      </c>
      <c r="E21" s="60">
        <v>1</v>
      </c>
      <c r="F21" s="60">
        <v>456</v>
      </c>
      <c r="G21" s="60">
        <v>48</v>
      </c>
      <c r="H21" s="68">
        <f t="shared" si="0"/>
        <v>504</v>
      </c>
      <c r="I21" s="60" t="s">
        <v>152</v>
      </c>
    </row>
    <row r="22" s="86" customFormat="1" customHeight="1" spans="1:9">
      <c r="A22" s="88">
        <f>MAX(A$2:A21)+1</f>
        <v>20</v>
      </c>
      <c r="B22" s="91" t="s">
        <v>150</v>
      </c>
      <c r="C22" s="92" t="s">
        <v>171</v>
      </c>
      <c r="D22" s="5" t="s">
        <v>34</v>
      </c>
      <c r="E22" s="60">
        <v>1</v>
      </c>
      <c r="F22" s="60">
        <v>405</v>
      </c>
      <c r="G22" s="60">
        <v>45</v>
      </c>
      <c r="H22" s="68">
        <f t="shared" si="0"/>
        <v>450</v>
      </c>
      <c r="I22" s="60" t="s">
        <v>152</v>
      </c>
    </row>
    <row r="23" s="86" customFormat="1" customHeight="1" spans="1:9">
      <c r="A23" s="88">
        <f>MAX(A$2:A22)+1</f>
        <v>21</v>
      </c>
      <c r="B23" s="91" t="s">
        <v>150</v>
      </c>
      <c r="C23" s="92" t="s">
        <v>172</v>
      </c>
      <c r="D23" s="5" t="s">
        <v>34</v>
      </c>
      <c r="E23" s="60">
        <v>1</v>
      </c>
      <c r="F23" s="60">
        <v>450</v>
      </c>
      <c r="G23" s="60">
        <v>30</v>
      </c>
      <c r="H23" s="68">
        <f t="shared" si="0"/>
        <v>480</v>
      </c>
      <c r="I23" s="60" t="s">
        <v>152</v>
      </c>
    </row>
    <row r="24" s="86" customFormat="1" customHeight="1" spans="1:9">
      <c r="A24" s="88">
        <f>MAX(A$2:A23)+1</f>
        <v>22</v>
      </c>
      <c r="B24" s="91" t="s">
        <v>150</v>
      </c>
      <c r="C24" s="92" t="s">
        <v>173</v>
      </c>
      <c r="D24" s="5" t="s">
        <v>34</v>
      </c>
      <c r="E24" s="60">
        <v>1</v>
      </c>
      <c r="F24" s="60">
        <v>408</v>
      </c>
      <c r="G24" s="60">
        <v>51</v>
      </c>
      <c r="H24" s="68">
        <f t="shared" si="0"/>
        <v>459</v>
      </c>
      <c r="I24" s="5" t="s">
        <v>152</v>
      </c>
    </row>
    <row r="25" s="86" customFormat="1" customHeight="1" spans="1:9">
      <c r="A25" s="88">
        <f>MAX(A$2:A24)+1</f>
        <v>23</v>
      </c>
      <c r="B25" s="91" t="s">
        <v>150</v>
      </c>
      <c r="C25" s="92" t="s">
        <v>174</v>
      </c>
      <c r="D25" s="5" t="s">
        <v>34</v>
      </c>
      <c r="E25" s="60">
        <v>1</v>
      </c>
      <c r="F25" s="60">
        <v>405</v>
      </c>
      <c r="G25" s="60">
        <v>45</v>
      </c>
      <c r="H25" s="68">
        <f t="shared" si="0"/>
        <v>450</v>
      </c>
      <c r="I25" s="5" t="s">
        <v>152</v>
      </c>
    </row>
    <row r="26" s="86" customFormat="1" customHeight="1" spans="1:9">
      <c r="A26" s="88">
        <f>MAX(A$2:A25)+1</f>
        <v>24</v>
      </c>
      <c r="B26" s="91" t="s">
        <v>150</v>
      </c>
      <c r="C26" s="92" t="s">
        <v>175</v>
      </c>
      <c r="D26" s="5" t="s">
        <v>34</v>
      </c>
      <c r="E26" s="60">
        <v>1</v>
      </c>
      <c r="F26" s="60">
        <v>403</v>
      </c>
      <c r="G26" s="60">
        <v>33</v>
      </c>
      <c r="H26" s="68">
        <f t="shared" si="0"/>
        <v>436</v>
      </c>
      <c r="I26" s="5" t="s">
        <v>152</v>
      </c>
    </row>
    <row r="27" s="86" customFormat="1" customHeight="1" spans="1:10">
      <c r="A27" s="88">
        <f>MAX(A$2:A26)+1</f>
        <v>25</v>
      </c>
      <c r="B27" s="93" t="s">
        <v>150</v>
      </c>
      <c r="C27" s="93" t="s">
        <v>176</v>
      </c>
      <c r="D27" s="93" t="s">
        <v>34</v>
      </c>
      <c r="E27" s="94">
        <v>1</v>
      </c>
      <c r="F27" s="5">
        <v>406</v>
      </c>
      <c r="G27" s="5">
        <v>45</v>
      </c>
      <c r="H27" s="68">
        <f t="shared" si="0"/>
        <v>451</v>
      </c>
      <c r="I27" s="5" t="s">
        <v>152</v>
      </c>
      <c r="J27" s="107"/>
    </row>
    <row r="28" s="86" customFormat="1" customHeight="1" spans="1:10">
      <c r="A28" s="88">
        <f>MAX(A$2:A27)+1</f>
        <v>26</v>
      </c>
      <c r="B28" s="93" t="s">
        <v>150</v>
      </c>
      <c r="C28" s="93" t="s">
        <v>177</v>
      </c>
      <c r="D28" s="93" t="s">
        <v>34</v>
      </c>
      <c r="E28" s="94">
        <v>1</v>
      </c>
      <c r="F28" s="93">
        <v>309</v>
      </c>
      <c r="G28" s="93">
        <v>57</v>
      </c>
      <c r="H28" s="68">
        <f t="shared" si="0"/>
        <v>366</v>
      </c>
      <c r="I28" s="93" t="s">
        <v>152</v>
      </c>
      <c r="J28" s="107"/>
    </row>
    <row r="29" s="86" customFormat="1" customHeight="1" spans="1:9">
      <c r="A29" s="60">
        <f>MAX(A$2:A28)+1</f>
        <v>27</v>
      </c>
      <c r="B29" s="91" t="s">
        <v>150</v>
      </c>
      <c r="C29" s="92" t="s">
        <v>178</v>
      </c>
      <c r="D29" s="5" t="s">
        <v>34</v>
      </c>
      <c r="E29" s="60">
        <v>2</v>
      </c>
      <c r="F29" s="94">
        <v>804</v>
      </c>
      <c r="G29" s="94">
        <v>60</v>
      </c>
      <c r="H29" s="95">
        <f t="shared" si="0"/>
        <v>864</v>
      </c>
      <c r="I29" s="5" t="s">
        <v>152</v>
      </c>
    </row>
    <row r="30" s="86" customFormat="1" customHeight="1" spans="1:9">
      <c r="A30" s="60"/>
      <c r="B30" s="91"/>
      <c r="C30" s="92" t="s">
        <v>179</v>
      </c>
      <c r="D30" s="5" t="s">
        <v>46</v>
      </c>
      <c r="E30" s="60"/>
      <c r="F30" s="96"/>
      <c r="G30" s="96"/>
      <c r="H30" s="97"/>
      <c r="I30" s="5"/>
    </row>
    <row r="31" s="86" customFormat="1" customHeight="1" spans="1:9">
      <c r="A31" s="60">
        <f>MAX(A$2:A30)+1</f>
        <v>28</v>
      </c>
      <c r="B31" s="98" t="s">
        <v>150</v>
      </c>
      <c r="C31" s="98" t="s">
        <v>180</v>
      </c>
      <c r="D31" s="98" t="s">
        <v>139</v>
      </c>
      <c r="E31" s="99">
        <v>1</v>
      </c>
      <c r="F31" s="93">
        <v>310</v>
      </c>
      <c r="G31" s="93">
        <v>60</v>
      </c>
      <c r="H31" s="68">
        <f t="shared" ref="H31:H34" si="1">SUM(F31:G31)</f>
        <v>370</v>
      </c>
      <c r="I31" s="5" t="s">
        <v>152</v>
      </c>
    </row>
    <row r="32" s="86" customFormat="1" customHeight="1" spans="1:9">
      <c r="A32" s="88">
        <f>MAX(A$2:A31)+1</f>
        <v>29</v>
      </c>
      <c r="B32" s="61" t="s">
        <v>181</v>
      </c>
      <c r="C32" s="5" t="s">
        <v>182</v>
      </c>
      <c r="D32" s="5" t="s">
        <v>34</v>
      </c>
      <c r="E32" s="5">
        <v>1</v>
      </c>
      <c r="F32" s="60">
        <v>454</v>
      </c>
      <c r="G32" s="60">
        <v>42</v>
      </c>
      <c r="H32" s="68">
        <f t="shared" si="1"/>
        <v>496</v>
      </c>
      <c r="I32" s="61" t="s">
        <v>183</v>
      </c>
    </row>
    <row r="33" s="86" customFormat="1" customHeight="1" spans="1:9">
      <c r="A33" s="88">
        <f>MAX(A$2:A32)+1</f>
        <v>30</v>
      </c>
      <c r="B33" s="61" t="s">
        <v>181</v>
      </c>
      <c r="C33" s="5" t="s">
        <v>184</v>
      </c>
      <c r="D33" s="5" t="s">
        <v>34</v>
      </c>
      <c r="E33" s="5">
        <v>1</v>
      </c>
      <c r="F33" s="60">
        <v>454</v>
      </c>
      <c r="G33" s="60">
        <v>42</v>
      </c>
      <c r="H33" s="68">
        <f t="shared" si="1"/>
        <v>496</v>
      </c>
      <c r="I33" s="61" t="s">
        <v>183</v>
      </c>
    </row>
    <row r="34" s="86" customFormat="1" customHeight="1" spans="1:9">
      <c r="A34" s="88">
        <f>MAX(A$2:A33)+1</f>
        <v>31</v>
      </c>
      <c r="B34" s="61" t="s">
        <v>181</v>
      </c>
      <c r="C34" s="5" t="s">
        <v>185</v>
      </c>
      <c r="D34" s="5" t="s">
        <v>34</v>
      </c>
      <c r="E34" s="5">
        <v>3</v>
      </c>
      <c r="F34" s="94">
        <v>1284</v>
      </c>
      <c r="G34" s="94">
        <v>153</v>
      </c>
      <c r="H34" s="95">
        <f t="shared" si="1"/>
        <v>1437</v>
      </c>
      <c r="I34" s="61" t="s">
        <v>183</v>
      </c>
    </row>
    <row r="35" s="86" customFormat="1" customHeight="1" spans="1:9">
      <c r="A35" s="88"/>
      <c r="B35" s="61"/>
      <c r="C35" s="5" t="s">
        <v>186</v>
      </c>
      <c r="D35" s="5" t="s">
        <v>120</v>
      </c>
      <c r="E35" s="5"/>
      <c r="F35" s="100"/>
      <c r="G35" s="100"/>
      <c r="H35" s="101"/>
      <c r="I35" s="61"/>
    </row>
    <row r="36" s="86" customFormat="1" customHeight="1" spans="1:9">
      <c r="A36" s="88"/>
      <c r="B36" s="61"/>
      <c r="C36" s="5" t="s">
        <v>187</v>
      </c>
      <c r="D36" s="5" t="s">
        <v>120</v>
      </c>
      <c r="E36" s="5"/>
      <c r="F36" s="96"/>
      <c r="G36" s="96"/>
      <c r="H36" s="97"/>
      <c r="I36" s="61"/>
    </row>
    <row r="37" s="86" customFormat="1" customHeight="1" spans="1:9">
      <c r="A37" s="88">
        <f>MAX(A$2:A36)+1</f>
        <v>32</v>
      </c>
      <c r="B37" s="61" t="s">
        <v>181</v>
      </c>
      <c r="C37" s="5" t="s">
        <v>188</v>
      </c>
      <c r="D37" s="5" t="s">
        <v>34</v>
      </c>
      <c r="E37" s="5">
        <v>1</v>
      </c>
      <c r="F37" s="60">
        <v>454</v>
      </c>
      <c r="G37" s="60">
        <v>42</v>
      </c>
      <c r="H37" s="68">
        <f t="shared" ref="H37:H40" si="2">SUM(F37:G37)</f>
        <v>496</v>
      </c>
      <c r="I37" s="61" t="s">
        <v>183</v>
      </c>
    </row>
    <row r="38" s="86" customFormat="1" customHeight="1" spans="1:9">
      <c r="A38" s="89">
        <f>MAX(A$2:A37)+1</f>
        <v>33</v>
      </c>
      <c r="B38" s="93" t="s">
        <v>181</v>
      </c>
      <c r="C38" s="5" t="s">
        <v>189</v>
      </c>
      <c r="D38" s="5" t="s">
        <v>34</v>
      </c>
      <c r="E38" s="93">
        <v>1</v>
      </c>
      <c r="F38" s="93">
        <v>450</v>
      </c>
      <c r="G38" s="93">
        <v>30</v>
      </c>
      <c r="H38" s="68">
        <f t="shared" si="2"/>
        <v>480</v>
      </c>
      <c r="I38" s="94" t="s">
        <v>152</v>
      </c>
    </row>
    <row r="39" s="86" customFormat="1" customHeight="1" spans="1:9">
      <c r="A39" s="68">
        <f>MAX(A$2:A38)+1</f>
        <v>34</v>
      </c>
      <c r="B39" s="5" t="s">
        <v>181</v>
      </c>
      <c r="C39" s="5" t="s">
        <v>190</v>
      </c>
      <c r="D39" s="5" t="s">
        <v>34</v>
      </c>
      <c r="E39" s="5">
        <v>1</v>
      </c>
      <c r="F39" s="5">
        <v>452</v>
      </c>
      <c r="G39" s="5">
        <v>36</v>
      </c>
      <c r="H39" s="68">
        <f t="shared" si="2"/>
        <v>488</v>
      </c>
      <c r="I39" s="60" t="s">
        <v>152</v>
      </c>
    </row>
    <row r="40" s="86" customFormat="1" customHeight="1" spans="1:9">
      <c r="A40" s="95">
        <f>MAX(A$2:A39)+1</f>
        <v>35</v>
      </c>
      <c r="B40" s="93" t="s">
        <v>181</v>
      </c>
      <c r="C40" s="5" t="s">
        <v>191</v>
      </c>
      <c r="D40" s="5" t="s">
        <v>34</v>
      </c>
      <c r="E40" s="93">
        <v>2</v>
      </c>
      <c r="F40" s="93">
        <v>822</v>
      </c>
      <c r="G40" s="93">
        <v>126</v>
      </c>
      <c r="H40" s="95">
        <f t="shared" si="2"/>
        <v>948</v>
      </c>
      <c r="I40" s="94" t="s">
        <v>152</v>
      </c>
    </row>
    <row r="41" s="86" customFormat="1" customHeight="1" spans="1:9">
      <c r="A41" s="97"/>
      <c r="B41" s="102"/>
      <c r="C41" s="5" t="s">
        <v>192</v>
      </c>
      <c r="D41" s="5" t="s">
        <v>46</v>
      </c>
      <c r="E41" s="102"/>
      <c r="F41" s="102"/>
      <c r="G41" s="102"/>
      <c r="H41" s="97"/>
      <c r="I41" s="96"/>
    </row>
    <row r="42" s="86" customFormat="1" customHeight="1" spans="1:9">
      <c r="A42" s="68">
        <f>MAX(A$2:A41)+1</f>
        <v>36</v>
      </c>
      <c r="B42" s="5" t="s">
        <v>181</v>
      </c>
      <c r="C42" s="5" t="s">
        <v>193</v>
      </c>
      <c r="D42" s="5" t="s">
        <v>34</v>
      </c>
      <c r="E42" s="5">
        <v>1</v>
      </c>
      <c r="F42" s="5">
        <v>450</v>
      </c>
      <c r="G42" s="5">
        <v>30</v>
      </c>
      <c r="H42" s="68">
        <f t="shared" ref="H42:H46" si="3">SUM(F42:G42)</f>
        <v>480</v>
      </c>
      <c r="I42" s="60" t="s">
        <v>152</v>
      </c>
    </row>
    <row r="43" s="86" customFormat="1" customHeight="1" spans="1:9">
      <c r="A43" s="68">
        <f>MAX(A$2:A42)+1</f>
        <v>37</v>
      </c>
      <c r="B43" s="5" t="s">
        <v>181</v>
      </c>
      <c r="C43" s="5" t="s">
        <v>194</v>
      </c>
      <c r="D43" s="5" t="s">
        <v>34</v>
      </c>
      <c r="E43" s="5">
        <v>1</v>
      </c>
      <c r="F43" s="5">
        <v>408</v>
      </c>
      <c r="G43" s="5">
        <v>48</v>
      </c>
      <c r="H43" s="68">
        <f t="shared" si="3"/>
        <v>456</v>
      </c>
      <c r="I43" s="60" t="s">
        <v>152</v>
      </c>
    </row>
    <row r="44" s="86" customFormat="1" customHeight="1" spans="1:9">
      <c r="A44" s="68">
        <f>MAX(A$2:A43)+1</f>
        <v>38</v>
      </c>
      <c r="B44" s="64" t="s">
        <v>181</v>
      </c>
      <c r="C44" s="64" t="s">
        <v>195</v>
      </c>
      <c r="D44" s="64" t="s">
        <v>34</v>
      </c>
      <c r="E44" s="64">
        <v>1</v>
      </c>
      <c r="F44" s="63">
        <v>457</v>
      </c>
      <c r="G44" s="63">
        <v>51</v>
      </c>
      <c r="H44" s="68">
        <f t="shared" si="3"/>
        <v>508</v>
      </c>
      <c r="I44" s="61" t="s">
        <v>152</v>
      </c>
    </row>
    <row r="45" s="86" customFormat="1" customHeight="1" spans="1:9">
      <c r="A45" s="68">
        <f>MAX(A$2:A44)+1</f>
        <v>39</v>
      </c>
      <c r="B45" s="91" t="s">
        <v>181</v>
      </c>
      <c r="C45" s="5" t="s">
        <v>196</v>
      </c>
      <c r="D45" s="5" t="s">
        <v>34</v>
      </c>
      <c r="E45" s="5">
        <v>1</v>
      </c>
      <c r="F45" s="5">
        <v>429</v>
      </c>
      <c r="G45" s="5">
        <v>57</v>
      </c>
      <c r="H45" s="68">
        <f t="shared" si="3"/>
        <v>486</v>
      </c>
      <c r="I45" s="60" t="s">
        <v>152</v>
      </c>
    </row>
    <row r="46" s="86" customFormat="1" customHeight="1" spans="1:9">
      <c r="A46" s="5">
        <f>MAX(A$2:A45)+1</f>
        <v>40</v>
      </c>
      <c r="B46" s="5" t="s">
        <v>181</v>
      </c>
      <c r="C46" s="5" t="s">
        <v>197</v>
      </c>
      <c r="D46" s="5" t="s">
        <v>34</v>
      </c>
      <c r="E46" s="5">
        <v>2</v>
      </c>
      <c r="F46" s="93">
        <v>844</v>
      </c>
      <c r="G46" s="93">
        <v>72</v>
      </c>
      <c r="H46" s="95">
        <f t="shared" si="3"/>
        <v>916</v>
      </c>
      <c r="I46" s="60" t="s">
        <v>152</v>
      </c>
    </row>
    <row r="47" s="86" customFormat="1" customHeight="1" spans="1:9">
      <c r="A47" s="5"/>
      <c r="B47" s="5"/>
      <c r="C47" s="5" t="s">
        <v>198</v>
      </c>
      <c r="D47" s="5" t="s">
        <v>199</v>
      </c>
      <c r="E47" s="5"/>
      <c r="F47" s="102"/>
      <c r="G47" s="102"/>
      <c r="H47" s="97"/>
      <c r="I47" s="60"/>
    </row>
    <row r="48" s="86" customFormat="1" customHeight="1" spans="1:9">
      <c r="A48" s="5">
        <f>MAX(A$2:A47)+1</f>
        <v>41</v>
      </c>
      <c r="B48" s="91" t="s">
        <v>181</v>
      </c>
      <c r="C48" s="5" t="s">
        <v>200</v>
      </c>
      <c r="D48" s="5" t="s">
        <v>34</v>
      </c>
      <c r="E48" s="5">
        <v>1</v>
      </c>
      <c r="F48" s="5">
        <v>433</v>
      </c>
      <c r="G48" s="5">
        <v>69</v>
      </c>
      <c r="H48" s="68">
        <f t="shared" ref="H48:H51" si="4">SUM(F48:G48)</f>
        <v>502</v>
      </c>
      <c r="I48" s="60" t="s">
        <v>152</v>
      </c>
    </row>
    <row r="49" s="86" customFormat="1" customHeight="1" spans="1:9">
      <c r="A49" s="93">
        <f>MAX(A$2:A48)+1</f>
        <v>42</v>
      </c>
      <c r="B49" s="93" t="s">
        <v>181</v>
      </c>
      <c r="C49" s="5" t="s">
        <v>201</v>
      </c>
      <c r="D49" s="5" t="s">
        <v>34</v>
      </c>
      <c r="E49" s="93">
        <v>2</v>
      </c>
      <c r="F49" s="93">
        <v>844</v>
      </c>
      <c r="G49" s="93">
        <v>66</v>
      </c>
      <c r="H49" s="95">
        <f t="shared" si="4"/>
        <v>910</v>
      </c>
      <c r="I49" s="94" t="s">
        <v>152</v>
      </c>
    </row>
    <row r="50" s="86" customFormat="1" customHeight="1" spans="1:9">
      <c r="A50" s="102"/>
      <c r="B50" s="102"/>
      <c r="C50" s="5" t="s">
        <v>202</v>
      </c>
      <c r="D50" s="5" t="s">
        <v>120</v>
      </c>
      <c r="E50" s="102"/>
      <c r="F50" s="102"/>
      <c r="G50" s="102"/>
      <c r="H50" s="97"/>
      <c r="I50" s="96"/>
    </row>
    <row r="51" s="86" customFormat="1" customHeight="1" spans="1:9">
      <c r="A51" s="93">
        <f>MAX(A$2:A50)+1</f>
        <v>43</v>
      </c>
      <c r="B51" s="103" t="s">
        <v>181</v>
      </c>
      <c r="C51" s="5" t="s">
        <v>203</v>
      </c>
      <c r="D51" s="5" t="s">
        <v>34</v>
      </c>
      <c r="E51" s="93">
        <v>2</v>
      </c>
      <c r="F51" s="93">
        <v>800</v>
      </c>
      <c r="G51" s="93">
        <v>60</v>
      </c>
      <c r="H51" s="95">
        <f t="shared" si="4"/>
        <v>860</v>
      </c>
      <c r="I51" s="94" t="s">
        <v>152</v>
      </c>
    </row>
    <row r="52" s="86" customFormat="1" customHeight="1" spans="1:9">
      <c r="A52" s="102"/>
      <c r="B52" s="104"/>
      <c r="C52" s="5" t="s">
        <v>204</v>
      </c>
      <c r="D52" s="5" t="s">
        <v>46</v>
      </c>
      <c r="E52" s="102"/>
      <c r="F52" s="102"/>
      <c r="G52" s="102"/>
      <c r="H52" s="97"/>
      <c r="I52" s="96"/>
    </row>
    <row r="53" s="86" customFormat="1" customHeight="1" spans="1:9">
      <c r="A53" s="5">
        <f>MAX(A$2:A52)+1</f>
        <v>44</v>
      </c>
      <c r="B53" s="5" t="s">
        <v>181</v>
      </c>
      <c r="C53" s="5" t="s">
        <v>205</v>
      </c>
      <c r="D53" s="5" t="s">
        <v>34</v>
      </c>
      <c r="E53" s="5">
        <v>1</v>
      </c>
      <c r="F53" s="5">
        <v>425</v>
      </c>
      <c r="G53" s="5">
        <v>45</v>
      </c>
      <c r="H53" s="68">
        <f t="shared" ref="H53:H58" si="5">SUM(F53:G53)</f>
        <v>470</v>
      </c>
      <c r="I53" s="60" t="s">
        <v>152</v>
      </c>
    </row>
    <row r="54" s="86" customFormat="1" customHeight="1" spans="1:9">
      <c r="A54" s="5">
        <f>MAX(A$2:A53)+1</f>
        <v>45</v>
      </c>
      <c r="B54" s="91" t="s">
        <v>181</v>
      </c>
      <c r="C54" s="5" t="s">
        <v>206</v>
      </c>
      <c r="D54" s="5" t="s">
        <v>34</v>
      </c>
      <c r="E54" s="5">
        <v>1</v>
      </c>
      <c r="F54" s="5">
        <v>457</v>
      </c>
      <c r="G54" s="5">
        <v>45</v>
      </c>
      <c r="H54" s="68">
        <f t="shared" si="5"/>
        <v>502</v>
      </c>
      <c r="I54" s="76" t="s">
        <v>152</v>
      </c>
    </row>
    <row r="55" s="86" customFormat="1" customHeight="1" spans="1:9">
      <c r="A55" s="93">
        <f>MAX(A$2:A54)+1</f>
        <v>46</v>
      </c>
      <c r="B55" s="93" t="s">
        <v>181</v>
      </c>
      <c r="C55" s="5" t="s">
        <v>207</v>
      </c>
      <c r="D55" s="5" t="s">
        <v>34</v>
      </c>
      <c r="E55" s="60">
        <v>1</v>
      </c>
      <c r="F55" s="5">
        <v>421</v>
      </c>
      <c r="G55" s="5">
        <v>33</v>
      </c>
      <c r="H55" s="68">
        <f t="shared" si="5"/>
        <v>454</v>
      </c>
      <c r="I55" s="93" t="s">
        <v>152</v>
      </c>
    </row>
    <row r="56" s="86" customFormat="1" customHeight="1" spans="1:9">
      <c r="A56" s="5">
        <f>MAX(A$2:A55)+1</f>
        <v>47</v>
      </c>
      <c r="B56" s="5" t="s">
        <v>181</v>
      </c>
      <c r="C56" s="5" t="s">
        <v>208</v>
      </c>
      <c r="D56" s="5" t="s">
        <v>34</v>
      </c>
      <c r="E56" s="60">
        <v>1</v>
      </c>
      <c r="F56" s="5">
        <v>450</v>
      </c>
      <c r="G56" s="5">
        <v>30</v>
      </c>
      <c r="H56" s="68">
        <f t="shared" si="5"/>
        <v>480</v>
      </c>
      <c r="I56" s="5" t="s">
        <v>152</v>
      </c>
    </row>
    <row r="57" s="86" customFormat="1" customHeight="1" spans="1:9">
      <c r="A57" s="5">
        <f>MAX(A$2:A56)+1</f>
        <v>48</v>
      </c>
      <c r="B57" s="5" t="s">
        <v>181</v>
      </c>
      <c r="C57" s="5" t="s">
        <v>209</v>
      </c>
      <c r="D57" s="5" t="s">
        <v>34</v>
      </c>
      <c r="E57" s="60">
        <v>1</v>
      </c>
      <c r="F57" s="5">
        <v>452</v>
      </c>
      <c r="G57" s="5">
        <v>36</v>
      </c>
      <c r="H57" s="68">
        <f t="shared" si="5"/>
        <v>488</v>
      </c>
      <c r="I57" s="5" t="s">
        <v>152</v>
      </c>
    </row>
    <row r="58" s="86" customFormat="1" customHeight="1" spans="1:9">
      <c r="A58" s="60">
        <f>MAX(A$2:A57)+1</f>
        <v>49</v>
      </c>
      <c r="B58" s="103" t="s">
        <v>181</v>
      </c>
      <c r="C58" s="92" t="s">
        <v>210</v>
      </c>
      <c r="D58" s="5" t="s">
        <v>34</v>
      </c>
      <c r="E58" s="60">
        <v>2</v>
      </c>
      <c r="F58" s="94">
        <v>908</v>
      </c>
      <c r="G58" s="94">
        <v>72</v>
      </c>
      <c r="H58" s="95">
        <f t="shared" si="5"/>
        <v>980</v>
      </c>
      <c r="I58" s="93" t="s">
        <v>152</v>
      </c>
    </row>
    <row r="59" s="86" customFormat="1" customHeight="1" spans="1:9">
      <c r="A59" s="60"/>
      <c r="B59" s="104"/>
      <c r="C59" s="92" t="s">
        <v>211</v>
      </c>
      <c r="D59" s="5" t="s">
        <v>120</v>
      </c>
      <c r="E59" s="60"/>
      <c r="F59" s="96"/>
      <c r="G59" s="96"/>
      <c r="H59" s="97"/>
      <c r="I59" s="102"/>
    </row>
    <row r="60" s="86" customFormat="1" customHeight="1" spans="1:9">
      <c r="A60" s="60">
        <f>MAX(A$2:A59)+1</f>
        <v>50</v>
      </c>
      <c r="B60" s="91" t="s">
        <v>181</v>
      </c>
      <c r="C60" s="92" t="s">
        <v>212</v>
      </c>
      <c r="D60" s="5" t="s">
        <v>34</v>
      </c>
      <c r="E60" s="60">
        <v>1</v>
      </c>
      <c r="F60" s="60">
        <v>433</v>
      </c>
      <c r="G60" s="60">
        <v>60</v>
      </c>
      <c r="H60" s="68">
        <f t="shared" ref="H60:H63" si="6">SUM(F60:G60)</f>
        <v>493</v>
      </c>
      <c r="I60" s="5" t="s">
        <v>152</v>
      </c>
    </row>
    <row r="61" s="86" customFormat="1" customHeight="1" spans="1:9">
      <c r="A61" s="60">
        <f>MAX(A$2:A60)+1</f>
        <v>51</v>
      </c>
      <c r="B61" s="91" t="s">
        <v>181</v>
      </c>
      <c r="C61" s="92" t="s">
        <v>213</v>
      </c>
      <c r="D61" s="5" t="s">
        <v>34</v>
      </c>
      <c r="E61" s="60">
        <v>1</v>
      </c>
      <c r="F61" s="60">
        <v>450</v>
      </c>
      <c r="G61" s="60">
        <v>30</v>
      </c>
      <c r="H61" s="68">
        <f t="shared" si="6"/>
        <v>480</v>
      </c>
      <c r="I61" s="60" t="s">
        <v>152</v>
      </c>
    </row>
    <row r="62" s="86" customFormat="1" customHeight="1" spans="1:9">
      <c r="A62" s="60">
        <f>MAX(A$2:A61)+1</f>
        <v>52</v>
      </c>
      <c r="B62" s="91" t="s">
        <v>181</v>
      </c>
      <c r="C62" s="92" t="s">
        <v>214</v>
      </c>
      <c r="D62" s="5" t="s">
        <v>34</v>
      </c>
      <c r="E62" s="60">
        <v>1</v>
      </c>
      <c r="F62" s="60">
        <v>425</v>
      </c>
      <c r="G62" s="60">
        <v>45</v>
      </c>
      <c r="H62" s="68">
        <f t="shared" si="6"/>
        <v>470</v>
      </c>
      <c r="I62" s="60" t="s">
        <v>152</v>
      </c>
    </row>
    <row r="63" s="86" customFormat="1" customHeight="1" spans="1:9">
      <c r="A63" s="94">
        <f>MAX(A$2:A62)+1</f>
        <v>53</v>
      </c>
      <c r="B63" s="103" t="s">
        <v>181</v>
      </c>
      <c r="C63" s="92" t="s">
        <v>215</v>
      </c>
      <c r="D63" s="5" t="s">
        <v>34</v>
      </c>
      <c r="E63" s="94">
        <v>3</v>
      </c>
      <c r="F63" s="94">
        <v>918</v>
      </c>
      <c r="G63" s="94">
        <v>144</v>
      </c>
      <c r="H63" s="95">
        <f t="shared" si="6"/>
        <v>1062</v>
      </c>
      <c r="I63" s="94" t="s">
        <v>152</v>
      </c>
    </row>
    <row r="64" s="86" customFormat="1" customHeight="1" spans="1:9">
      <c r="A64" s="100"/>
      <c r="B64" s="105"/>
      <c r="C64" s="92" t="s">
        <v>216</v>
      </c>
      <c r="D64" s="5" t="s">
        <v>120</v>
      </c>
      <c r="E64" s="100"/>
      <c r="F64" s="100"/>
      <c r="G64" s="100"/>
      <c r="H64" s="101"/>
      <c r="I64" s="100"/>
    </row>
    <row r="65" s="86" customFormat="1" customHeight="1" spans="1:9">
      <c r="A65" s="96"/>
      <c r="B65" s="104"/>
      <c r="C65" s="92" t="s">
        <v>217</v>
      </c>
      <c r="D65" s="5" t="s">
        <v>46</v>
      </c>
      <c r="E65" s="96"/>
      <c r="F65" s="96"/>
      <c r="G65" s="96"/>
      <c r="H65" s="97"/>
      <c r="I65" s="96"/>
    </row>
    <row r="66" s="86" customFormat="1" customHeight="1" spans="1:10">
      <c r="A66" s="93">
        <v>54</v>
      </c>
      <c r="B66" s="93" t="s">
        <v>181</v>
      </c>
      <c r="C66" s="5" t="s">
        <v>218</v>
      </c>
      <c r="D66" s="93" t="s">
        <v>34</v>
      </c>
      <c r="E66" s="94">
        <v>3</v>
      </c>
      <c r="F66" s="94">
        <v>1326</v>
      </c>
      <c r="G66" s="108">
        <v>63</v>
      </c>
      <c r="H66" s="95">
        <f t="shared" ref="H66:H75" si="7">SUM(F66:G66)</f>
        <v>1389</v>
      </c>
      <c r="I66" s="114" t="s">
        <v>152</v>
      </c>
      <c r="J66" s="107"/>
    </row>
    <row r="67" s="86" customFormat="1" customHeight="1" spans="1:10">
      <c r="A67" s="109"/>
      <c r="B67" s="109"/>
      <c r="C67" s="5" t="s">
        <v>219</v>
      </c>
      <c r="D67" s="93" t="s">
        <v>46</v>
      </c>
      <c r="E67" s="100"/>
      <c r="F67" s="100"/>
      <c r="G67" s="110"/>
      <c r="H67" s="101"/>
      <c r="I67" s="107" t="s">
        <v>220</v>
      </c>
      <c r="J67" s="107" t="s">
        <v>220</v>
      </c>
    </row>
    <row r="68" s="86" customFormat="1" customHeight="1" spans="1:10">
      <c r="A68" s="102"/>
      <c r="B68" s="109"/>
      <c r="C68" s="5" t="s">
        <v>221</v>
      </c>
      <c r="D68" s="5" t="s">
        <v>120</v>
      </c>
      <c r="E68" s="100"/>
      <c r="F68" s="96"/>
      <c r="G68" s="111"/>
      <c r="H68" s="97"/>
      <c r="I68" s="107" t="s">
        <v>220</v>
      </c>
      <c r="J68" s="107" t="s">
        <v>220</v>
      </c>
    </row>
    <row r="69" s="86" customFormat="1" customHeight="1" spans="1:10">
      <c r="A69" s="5">
        <v>55</v>
      </c>
      <c r="B69" s="93" t="s">
        <v>181</v>
      </c>
      <c r="C69" s="5" t="s">
        <v>222</v>
      </c>
      <c r="D69" s="93" t="s">
        <v>34</v>
      </c>
      <c r="E69" s="94">
        <v>1</v>
      </c>
      <c r="F69" s="60">
        <v>406</v>
      </c>
      <c r="G69" s="60">
        <v>48</v>
      </c>
      <c r="H69" s="68">
        <f t="shared" si="7"/>
        <v>454</v>
      </c>
      <c r="I69" s="60" t="s">
        <v>152</v>
      </c>
      <c r="J69" s="107"/>
    </row>
    <row r="70" s="86" customFormat="1" customHeight="1" spans="1:10">
      <c r="A70" s="5">
        <v>56</v>
      </c>
      <c r="B70" s="93" t="s">
        <v>181</v>
      </c>
      <c r="C70" s="5" t="s">
        <v>223</v>
      </c>
      <c r="D70" s="93" t="s">
        <v>34</v>
      </c>
      <c r="E70" s="94">
        <v>1</v>
      </c>
      <c r="F70" s="60">
        <v>317</v>
      </c>
      <c r="G70" s="60">
        <v>81</v>
      </c>
      <c r="H70" s="68">
        <f t="shared" si="7"/>
        <v>398</v>
      </c>
      <c r="I70" s="60" t="s">
        <v>152</v>
      </c>
      <c r="J70" s="107"/>
    </row>
    <row r="71" s="86" customFormat="1" customHeight="1" spans="1:10">
      <c r="A71" s="5">
        <v>57</v>
      </c>
      <c r="B71" s="93" t="s">
        <v>181</v>
      </c>
      <c r="C71" s="5" t="s">
        <v>224</v>
      </c>
      <c r="D71" s="93" t="s">
        <v>34</v>
      </c>
      <c r="E71" s="94">
        <v>1</v>
      </c>
      <c r="F71" s="60">
        <v>422</v>
      </c>
      <c r="G71" s="60">
        <v>36</v>
      </c>
      <c r="H71" s="68">
        <f t="shared" si="7"/>
        <v>458</v>
      </c>
      <c r="I71" s="60" t="s">
        <v>152</v>
      </c>
      <c r="J71" s="107"/>
    </row>
    <row r="72" s="86" customFormat="1" customHeight="1" spans="1:10">
      <c r="A72" s="5">
        <v>58</v>
      </c>
      <c r="B72" s="93" t="s">
        <v>150</v>
      </c>
      <c r="C72" s="5" t="s">
        <v>225</v>
      </c>
      <c r="D72" s="93" t="s">
        <v>34</v>
      </c>
      <c r="E72" s="94">
        <v>1</v>
      </c>
      <c r="F72" s="60">
        <v>420</v>
      </c>
      <c r="G72" s="60">
        <v>30</v>
      </c>
      <c r="H72" s="68">
        <f t="shared" si="7"/>
        <v>450</v>
      </c>
      <c r="I72" s="60" t="s">
        <v>152</v>
      </c>
      <c r="J72" s="107"/>
    </row>
    <row r="73" s="86" customFormat="1" customHeight="1" spans="1:10">
      <c r="A73" s="5">
        <v>59</v>
      </c>
      <c r="B73" s="93" t="s">
        <v>150</v>
      </c>
      <c r="C73" s="5" t="s">
        <v>226</v>
      </c>
      <c r="D73" s="93" t="s">
        <v>34</v>
      </c>
      <c r="E73" s="94">
        <v>1</v>
      </c>
      <c r="F73" s="60">
        <v>700</v>
      </c>
      <c r="G73" s="60">
        <v>150</v>
      </c>
      <c r="H73" s="68">
        <f t="shared" si="7"/>
        <v>850</v>
      </c>
      <c r="I73" s="60" t="s">
        <v>152</v>
      </c>
      <c r="J73" s="107"/>
    </row>
    <row r="74" s="86" customFormat="1" customHeight="1" spans="1:10">
      <c r="A74" s="5">
        <v>60</v>
      </c>
      <c r="B74" s="112" t="s">
        <v>181</v>
      </c>
      <c r="C74" s="112" t="s">
        <v>227</v>
      </c>
      <c r="D74" s="93" t="s">
        <v>34</v>
      </c>
      <c r="E74" s="94">
        <v>1</v>
      </c>
      <c r="F74" s="113">
        <v>700</v>
      </c>
      <c r="G74" s="113">
        <v>150</v>
      </c>
      <c r="H74" s="68">
        <f t="shared" si="7"/>
        <v>850</v>
      </c>
      <c r="I74" s="60" t="s">
        <v>152</v>
      </c>
      <c r="J74" s="107"/>
    </row>
    <row r="75" s="86" customFormat="1" customHeight="1" spans="1:10">
      <c r="A75" s="5">
        <v>61</v>
      </c>
      <c r="B75" s="112" t="s">
        <v>181</v>
      </c>
      <c r="C75" s="5" t="s">
        <v>228</v>
      </c>
      <c r="D75" s="93" t="s">
        <v>34</v>
      </c>
      <c r="E75" s="94">
        <v>1</v>
      </c>
      <c r="F75" s="5">
        <v>700</v>
      </c>
      <c r="G75" s="5">
        <v>150</v>
      </c>
      <c r="H75" s="68">
        <f t="shared" si="7"/>
        <v>850</v>
      </c>
      <c r="I75" s="60" t="s">
        <v>152</v>
      </c>
      <c r="J75" s="107"/>
    </row>
    <row r="76" s="86" customFormat="1" customHeight="1" spans="1:9">
      <c r="A76" s="60"/>
      <c r="B76" s="5" t="s">
        <v>229</v>
      </c>
      <c r="C76" s="5"/>
      <c r="D76" s="5"/>
      <c r="E76" s="5">
        <f>SUM(E3:E75)</f>
        <v>73</v>
      </c>
      <c r="F76" s="5">
        <f>SUM(F3:F75)</f>
        <v>31778</v>
      </c>
      <c r="G76" s="5">
        <f>SUM(G3:G75)</f>
        <v>3474</v>
      </c>
      <c r="H76" s="68">
        <f>SUM(H3:H75)</f>
        <v>35252</v>
      </c>
      <c r="I76" s="60"/>
    </row>
  </sheetData>
  <mergeCells count="63">
    <mergeCell ref="A1:I1"/>
    <mergeCell ref="A29:A30"/>
    <mergeCell ref="A34:A36"/>
    <mergeCell ref="A40:A41"/>
    <mergeCell ref="A46:A47"/>
    <mergeCell ref="A49:A50"/>
    <mergeCell ref="A51:A52"/>
    <mergeCell ref="A58:A59"/>
    <mergeCell ref="A63:A65"/>
    <mergeCell ref="A66:A68"/>
    <mergeCell ref="B29:B30"/>
    <mergeCell ref="B34:B36"/>
    <mergeCell ref="B40:B41"/>
    <mergeCell ref="B46:B47"/>
    <mergeCell ref="B49:B50"/>
    <mergeCell ref="B51:B52"/>
    <mergeCell ref="B58:B59"/>
    <mergeCell ref="B63:B65"/>
    <mergeCell ref="B66:B68"/>
    <mergeCell ref="E29:E30"/>
    <mergeCell ref="E34:E36"/>
    <mergeCell ref="E40:E41"/>
    <mergeCell ref="E46:E47"/>
    <mergeCell ref="E49:E50"/>
    <mergeCell ref="E51:E52"/>
    <mergeCell ref="E58:E59"/>
    <mergeCell ref="E63:E65"/>
    <mergeCell ref="E66:E68"/>
    <mergeCell ref="F29:F30"/>
    <mergeCell ref="F34:F36"/>
    <mergeCell ref="F40:F41"/>
    <mergeCell ref="F46:F47"/>
    <mergeCell ref="F49:F50"/>
    <mergeCell ref="F51:F52"/>
    <mergeCell ref="F58:F59"/>
    <mergeCell ref="F63:F65"/>
    <mergeCell ref="F66:F68"/>
    <mergeCell ref="G29:G30"/>
    <mergeCell ref="G34:G36"/>
    <mergeCell ref="G40:G41"/>
    <mergeCell ref="G46:G47"/>
    <mergeCell ref="G49:G50"/>
    <mergeCell ref="G51:G52"/>
    <mergeCell ref="G58:G59"/>
    <mergeCell ref="G63:G65"/>
    <mergeCell ref="G66:G68"/>
    <mergeCell ref="H29:H30"/>
    <mergeCell ref="H34:H36"/>
    <mergeCell ref="H40:H41"/>
    <mergeCell ref="H46:H47"/>
    <mergeCell ref="H49:H50"/>
    <mergeCell ref="H51:H52"/>
    <mergeCell ref="H58:H59"/>
    <mergeCell ref="H63:H65"/>
    <mergeCell ref="H66:H68"/>
    <mergeCell ref="I29:I30"/>
    <mergeCell ref="I34:I36"/>
    <mergeCell ref="I40:I41"/>
    <mergeCell ref="I46:I47"/>
    <mergeCell ref="I49:I50"/>
    <mergeCell ref="I51:I52"/>
    <mergeCell ref="I58:I59"/>
    <mergeCell ref="I63:I65"/>
  </mergeCells>
  <pageMargins left="0.700694444444445" right="0.700694444444445" top="0.751388888888889" bottom="0.554861111111111" header="0.298611111111111" footer="0.298611111111111"/>
  <pageSetup paperSize="9" orientation="landscape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85"/>
  <sheetViews>
    <sheetView workbookViewId="0">
      <selection activeCell="L9" sqref="L9"/>
    </sheetView>
  </sheetViews>
  <sheetFormatPr defaultColWidth="9" defaultRowHeight="18" customHeight="1"/>
  <cols>
    <col min="1" max="1" width="4.375" style="58" customWidth="1"/>
    <col min="2" max="2" width="9" style="55"/>
    <col min="3" max="3" width="10.75" style="55" customWidth="1"/>
    <col min="4" max="4" width="9" style="55"/>
    <col min="5" max="5" width="8.375" style="58" customWidth="1"/>
    <col min="6" max="6" width="13" style="58" customWidth="1"/>
    <col min="7" max="7" width="12.625" style="58" customWidth="1"/>
    <col min="8" max="8" width="12.5" style="58" customWidth="1"/>
    <col min="9" max="9" width="11.125" style="55" customWidth="1"/>
    <col min="10" max="10" width="13.7" style="55" customWidth="1"/>
    <col min="11" max="249" width="9" style="55"/>
    <col min="250" max="16384" width="9" style="49"/>
  </cols>
  <sheetData>
    <row r="1" s="49" customFormat="1" ht="32" customHeight="1" spans="1:9">
      <c r="A1" s="59" t="s">
        <v>230</v>
      </c>
      <c r="B1" s="59"/>
      <c r="C1" s="59"/>
      <c r="D1" s="59"/>
      <c r="E1" s="59"/>
      <c r="F1" s="59"/>
      <c r="G1" s="59"/>
      <c r="H1" s="59"/>
      <c r="I1" s="59"/>
    </row>
    <row r="2" s="50" customFormat="1" ht="25" customHeight="1" spans="1:9">
      <c r="A2" s="5" t="s">
        <v>231</v>
      </c>
      <c r="B2" s="60" t="s">
        <v>25</v>
      </c>
      <c r="C2" s="60" t="s">
        <v>232</v>
      </c>
      <c r="D2" s="60" t="s">
        <v>145</v>
      </c>
      <c r="E2" s="61" t="s">
        <v>28</v>
      </c>
      <c r="F2" s="61" t="s">
        <v>233</v>
      </c>
      <c r="G2" s="61" t="s">
        <v>234</v>
      </c>
      <c r="H2" s="61" t="s">
        <v>235</v>
      </c>
      <c r="I2" s="73" t="s">
        <v>149</v>
      </c>
    </row>
    <row r="3" s="51" customFormat="1" customHeight="1" spans="1:249">
      <c r="A3" s="5">
        <v>1</v>
      </c>
      <c r="B3" s="5" t="s">
        <v>236</v>
      </c>
      <c r="C3" s="62" t="s">
        <v>34</v>
      </c>
      <c r="D3" s="5" t="s">
        <v>237</v>
      </c>
      <c r="E3" s="63">
        <v>3</v>
      </c>
      <c r="F3" s="5">
        <v>1341</v>
      </c>
      <c r="G3" s="5">
        <v>63</v>
      </c>
      <c r="H3" s="5">
        <f t="shared" ref="H3:H43" si="0">G3+F3</f>
        <v>1404</v>
      </c>
      <c r="I3" s="6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</row>
    <row r="4" s="49" customFormat="1" customHeight="1" spans="1:9">
      <c r="A4" s="5"/>
      <c r="B4" s="5"/>
      <c r="C4" s="5" t="s">
        <v>50</v>
      </c>
      <c r="D4" s="5" t="s">
        <v>238</v>
      </c>
      <c r="E4" s="64"/>
      <c r="F4" s="5"/>
      <c r="G4" s="5">
        <v>0</v>
      </c>
      <c r="H4" s="5">
        <f t="shared" si="0"/>
        <v>0</v>
      </c>
      <c r="I4" s="64"/>
    </row>
    <row r="5" s="49" customFormat="1" customHeight="1" spans="1:9">
      <c r="A5" s="5"/>
      <c r="B5" s="5"/>
      <c r="C5" s="5" t="s">
        <v>64</v>
      </c>
      <c r="D5" s="5" t="s">
        <v>239</v>
      </c>
      <c r="E5" s="64"/>
      <c r="F5" s="5"/>
      <c r="G5" s="5">
        <v>0</v>
      </c>
      <c r="H5" s="5">
        <f t="shared" si="0"/>
        <v>0</v>
      </c>
      <c r="I5" s="64"/>
    </row>
    <row r="6" s="51" customFormat="1" customHeight="1" spans="1:249">
      <c r="A6" s="5">
        <v>2</v>
      </c>
      <c r="B6" s="5" t="s">
        <v>236</v>
      </c>
      <c r="C6" s="5" t="s">
        <v>34</v>
      </c>
      <c r="D6" s="5" t="s">
        <v>240</v>
      </c>
      <c r="E6" s="63">
        <v>4</v>
      </c>
      <c r="F6" s="5">
        <v>1576</v>
      </c>
      <c r="G6" s="5">
        <v>48</v>
      </c>
      <c r="H6" s="5">
        <f t="shared" si="0"/>
        <v>1624</v>
      </c>
      <c r="I6" s="64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</row>
    <row r="7" s="49" customFormat="1" customHeight="1" spans="1:9">
      <c r="A7" s="5"/>
      <c r="B7" s="5"/>
      <c r="C7" s="5" t="s">
        <v>241</v>
      </c>
      <c r="D7" s="5" t="s">
        <v>242</v>
      </c>
      <c r="E7" s="64"/>
      <c r="F7" s="5"/>
      <c r="G7" s="5">
        <v>0</v>
      </c>
      <c r="H7" s="5">
        <f t="shared" si="0"/>
        <v>0</v>
      </c>
      <c r="I7" s="64"/>
    </row>
    <row r="8" s="49" customFormat="1" customHeight="1" spans="1:9">
      <c r="A8" s="5"/>
      <c r="B8" s="5"/>
      <c r="C8" s="5" t="s">
        <v>243</v>
      </c>
      <c r="D8" s="5" t="s">
        <v>244</v>
      </c>
      <c r="E8" s="63"/>
      <c r="F8" s="5"/>
      <c r="G8" s="5">
        <v>0</v>
      </c>
      <c r="H8" s="5">
        <f t="shared" si="0"/>
        <v>0</v>
      </c>
      <c r="I8" s="64"/>
    </row>
    <row r="9" s="49" customFormat="1" customHeight="1" spans="1:9">
      <c r="A9" s="5"/>
      <c r="B9" s="5"/>
      <c r="C9" s="5" t="s">
        <v>64</v>
      </c>
      <c r="D9" s="5" t="s">
        <v>245</v>
      </c>
      <c r="E9" s="64"/>
      <c r="F9" s="5"/>
      <c r="G9" s="5">
        <v>0</v>
      </c>
      <c r="H9" s="5">
        <f t="shared" si="0"/>
        <v>0</v>
      </c>
      <c r="I9" s="64"/>
    </row>
    <row r="10" s="51" customFormat="1" customHeight="1" spans="1:249">
      <c r="A10" s="5">
        <v>3</v>
      </c>
      <c r="B10" s="5" t="s">
        <v>236</v>
      </c>
      <c r="C10" s="5" t="s">
        <v>34</v>
      </c>
      <c r="D10" s="5" t="s">
        <v>246</v>
      </c>
      <c r="E10" s="63">
        <v>1</v>
      </c>
      <c r="F10" s="5">
        <v>449</v>
      </c>
      <c r="G10" s="5">
        <v>27</v>
      </c>
      <c r="H10" s="5">
        <f t="shared" si="0"/>
        <v>476</v>
      </c>
      <c r="I10" s="64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</row>
    <row r="11" s="51" customFormat="1" customHeight="1" spans="1:249">
      <c r="A11" s="5">
        <v>4</v>
      </c>
      <c r="B11" s="5" t="s">
        <v>236</v>
      </c>
      <c r="C11" s="5" t="s">
        <v>34</v>
      </c>
      <c r="D11" s="5" t="s">
        <v>247</v>
      </c>
      <c r="E11" s="63">
        <v>1</v>
      </c>
      <c r="F11" s="5">
        <v>424</v>
      </c>
      <c r="G11" s="5">
        <v>42</v>
      </c>
      <c r="H11" s="5">
        <f t="shared" si="0"/>
        <v>466</v>
      </c>
      <c r="I11" s="64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</row>
    <row r="12" s="52" customFormat="1" customHeight="1" spans="1:249">
      <c r="A12" s="5">
        <v>5</v>
      </c>
      <c r="B12" s="5" t="s">
        <v>236</v>
      </c>
      <c r="C12" s="5" t="s">
        <v>34</v>
      </c>
      <c r="D12" s="5" t="s">
        <v>248</v>
      </c>
      <c r="E12" s="63">
        <v>3</v>
      </c>
      <c r="F12" s="5">
        <v>1212</v>
      </c>
      <c r="G12" s="5">
        <v>90</v>
      </c>
      <c r="H12" s="5">
        <f t="shared" si="0"/>
        <v>1302</v>
      </c>
      <c r="I12" s="74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</row>
    <row r="13" s="52" customFormat="1" customHeight="1" spans="1:249">
      <c r="A13" s="5"/>
      <c r="B13" s="5"/>
      <c r="C13" s="5" t="s">
        <v>50</v>
      </c>
      <c r="D13" s="5" t="s">
        <v>249</v>
      </c>
      <c r="E13" s="64"/>
      <c r="F13" s="5"/>
      <c r="G13" s="5">
        <v>0</v>
      </c>
      <c r="H13" s="5">
        <f t="shared" si="0"/>
        <v>0</v>
      </c>
      <c r="I13" s="74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</row>
    <row r="14" s="52" customFormat="1" customHeight="1" spans="1:249">
      <c r="A14" s="5"/>
      <c r="B14" s="5"/>
      <c r="C14" s="5" t="s">
        <v>64</v>
      </c>
      <c r="D14" s="5" t="s">
        <v>250</v>
      </c>
      <c r="E14" s="64"/>
      <c r="F14" s="5"/>
      <c r="G14" s="5">
        <v>0</v>
      </c>
      <c r="H14" s="5">
        <f t="shared" si="0"/>
        <v>0</v>
      </c>
      <c r="I14" s="74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</row>
    <row r="15" s="51" customFormat="1" customHeight="1" spans="1:249">
      <c r="A15" s="5">
        <v>6</v>
      </c>
      <c r="B15" s="5" t="s">
        <v>236</v>
      </c>
      <c r="C15" s="5" t="s">
        <v>34</v>
      </c>
      <c r="D15" s="5" t="s">
        <v>251</v>
      </c>
      <c r="E15" s="63">
        <v>2</v>
      </c>
      <c r="F15" s="5">
        <v>796</v>
      </c>
      <c r="G15" s="5">
        <v>48</v>
      </c>
      <c r="H15" s="5">
        <f t="shared" si="0"/>
        <v>844</v>
      </c>
      <c r="I15" s="64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</row>
    <row r="16" s="49" customFormat="1" customHeight="1" spans="1:9">
      <c r="A16" s="5"/>
      <c r="B16" s="5"/>
      <c r="C16" s="5" t="s">
        <v>252</v>
      </c>
      <c r="D16" s="5" t="s">
        <v>253</v>
      </c>
      <c r="E16" s="64"/>
      <c r="F16" s="5"/>
      <c r="G16" s="5">
        <v>0</v>
      </c>
      <c r="H16" s="5">
        <f t="shared" si="0"/>
        <v>0</v>
      </c>
      <c r="I16" s="64"/>
    </row>
    <row r="17" s="51" customFormat="1" customHeight="1" spans="1:249">
      <c r="A17" s="5">
        <v>7</v>
      </c>
      <c r="B17" s="5" t="s">
        <v>236</v>
      </c>
      <c r="C17" s="5" t="s">
        <v>34</v>
      </c>
      <c r="D17" s="5" t="s">
        <v>254</v>
      </c>
      <c r="E17" s="63">
        <v>1</v>
      </c>
      <c r="F17" s="5">
        <v>421</v>
      </c>
      <c r="G17" s="5">
        <v>33</v>
      </c>
      <c r="H17" s="5">
        <f t="shared" si="0"/>
        <v>454</v>
      </c>
      <c r="I17" s="64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</row>
    <row r="18" s="49" customFormat="1" customHeight="1" spans="1:249">
      <c r="A18" s="5">
        <v>8</v>
      </c>
      <c r="B18" s="5" t="s">
        <v>236</v>
      </c>
      <c r="C18" s="5" t="s">
        <v>255</v>
      </c>
      <c r="D18" s="5" t="s">
        <v>256</v>
      </c>
      <c r="E18" s="63">
        <v>1</v>
      </c>
      <c r="F18" s="5">
        <v>475</v>
      </c>
      <c r="G18" s="5">
        <v>105</v>
      </c>
      <c r="H18" s="5">
        <f t="shared" si="0"/>
        <v>580</v>
      </c>
      <c r="I18" s="6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</row>
    <row r="19" s="49" customFormat="1" customHeight="1" spans="1:9">
      <c r="A19" s="5">
        <v>9</v>
      </c>
      <c r="B19" s="5" t="s">
        <v>236</v>
      </c>
      <c r="C19" s="5" t="s">
        <v>255</v>
      </c>
      <c r="D19" s="5" t="s">
        <v>257</v>
      </c>
      <c r="E19" s="63">
        <v>1</v>
      </c>
      <c r="F19" s="5">
        <v>457</v>
      </c>
      <c r="G19" s="5">
        <v>51</v>
      </c>
      <c r="H19" s="5">
        <f t="shared" si="0"/>
        <v>508</v>
      </c>
      <c r="I19" s="64"/>
    </row>
    <row r="20" s="49" customFormat="1" customHeight="1" spans="1:9">
      <c r="A20" s="5">
        <v>10</v>
      </c>
      <c r="B20" s="5" t="s">
        <v>236</v>
      </c>
      <c r="C20" s="5" t="s">
        <v>255</v>
      </c>
      <c r="D20" s="5" t="s">
        <v>258</v>
      </c>
      <c r="E20" s="63">
        <v>1</v>
      </c>
      <c r="F20" s="5">
        <v>456</v>
      </c>
      <c r="G20" s="5">
        <v>48</v>
      </c>
      <c r="H20" s="5">
        <f t="shared" si="0"/>
        <v>504</v>
      </c>
      <c r="I20" s="64"/>
    </row>
    <row r="21" s="49" customFormat="1" customHeight="1" spans="1:9">
      <c r="A21" s="5">
        <v>11</v>
      </c>
      <c r="B21" s="5" t="s">
        <v>236</v>
      </c>
      <c r="C21" s="5" t="s">
        <v>255</v>
      </c>
      <c r="D21" s="5" t="s">
        <v>259</v>
      </c>
      <c r="E21" s="63">
        <v>1</v>
      </c>
      <c r="F21" s="5">
        <v>454</v>
      </c>
      <c r="G21" s="5">
        <v>42</v>
      </c>
      <c r="H21" s="5">
        <f t="shared" si="0"/>
        <v>496</v>
      </c>
      <c r="I21" s="64"/>
    </row>
    <row r="22" s="49" customFormat="1" customHeight="1" spans="1:9">
      <c r="A22" s="5">
        <v>12</v>
      </c>
      <c r="B22" s="5" t="s">
        <v>236</v>
      </c>
      <c r="C22" s="5" t="s">
        <v>34</v>
      </c>
      <c r="D22" s="5" t="s">
        <v>260</v>
      </c>
      <c r="E22" s="63">
        <v>1</v>
      </c>
      <c r="F22" s="5">
        <v>418</v>
      </c>
      <c r="G22" s="5">
        <v>24</v>
      </c>
      <c r="H22" s="5">
        <f t="shared" si="0"/>
        <v>442</v>
      </c>
      <c r="I22" s="64"/>
    </row>
    <row r="23" s="49" customFormat="1" customHeight="1" spans="1:9">
      <c r="A23" s="5">
        <v>13</v>
      </c>
      <c r="B23" s="5" t="s">
        <v>236</v>
      </c>
      <c r="C23" s="5" t="s">
        <v>34</v>
      </c>
      <c r="D23" s="5" t="s">
        <v>261</v>
      </c>
      <c r="E23" s="63">
        <v>1</v>
      </c>
      <c r="F23" s="5">
        <v>457</v>
      </c>
      <c r="G23" s="5">
        <v>51</v>
      </c>
      <c r="H23" s="5">
        <f t="shared" si="0"/>
        <v>508</v>
      </c>
      <c r="I23" s="5"/>
    </row>
    <row r="24" s="49" customFormat="1" customHeight="1" spans="1:249">
      <c r="A24" s="5">
        <v>14</v>
      </c>
      <c r="B24" s="5" t="s">
        <v>236</v>
      </c>
      <c r="C24" s="5" t="s">
        <v>34</v>
      </c>
      <c r="D24" s="5" t="s">
        <v>262</v>
      </c>
      <c r="E24" s="63">
        <v>1</v>
      </c>
      <c r="F24" s="5">
        <v>483</v>
      </c>
      <c r="G24" s="5">
        <v>129</v>
      </c>
      <c r="H24" s="5">
        <f t="shared" si="0"/>
        <v>612</v>
      </c>
      <c r="I24" s="5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="49" customFormat="1" customHeight="1" spans="1:249">
      <c r="A25" s="5">
        <v>15</v>
      </c>
      <c r="B25" s="5" t="s">
        <v>236</v>
      </c>
      <c r="C25" s="5" t="s">
        <v>34</v>
      </c>
      <c r="D25" s="5" t="s">
        <v>263</v>
      </c>
      <c r="E25" s="63">
        <v>1</v>
      </c>
      <c r="F25" s="5">
        <v>493</v>
      </c>
      <c r="G25" s="5">
        <v>135</v>
      </c>
      <c r="H25" s="5">
        <f t="shared" si="0"/>
        <v>628</v>
      </c>
      <c r="I25" s="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="49" customFormat="1" customHeight="1" spans="1:249">
      <c r="A26" s="5">
        <v>16</v>
      </c>
      <c r="B26" s="5" t="s">
        <v>236</v>
      </c>
      <c r="C26" s="5" t="s">
        <v>34</v>
      </c>
      <c r="D26" s="5" t="s">
        <v>264</v>
      </c>
      <c r="E26" s="63">
        <v>2</v>
      </c>
      <c r="F26" s="5">
        <v>982</v>
      </c>
      <c r="G26" s="5">
        <v>294</v>
      </c>
      <c r="H26" s="5">
        <f t="shared" si="0"/>
        <v>1276</v>
      </c>
      <c r="I26" s="5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</row>
    <row r="27" s="49" customFormat="1" customHeight="1" spans="1:249">
      <c r="A27" s="5"/>
      <c r="B27" s="5"/>
      <c r="C27" s="5" t="s">
        <v>64</v>
      </c>
      <c r="D27" s="5" t="s">
        <v>265</v>
      </c>
      <c r="E27" s="63"/>
      <c r="F27" s="5"/>
      <c r="G27" s="5">
        <v>0</v>
      </c>
      <c r="H27" s="5">
        <f t="shared" si="0"/>
        <v>0</v>
      </c>
      <c r="I27" s="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</row>
    <row r="28" s="49" customFormat="1" customHeight="1" spans="1:249">
      <c r="A28" s="5">
        <v>17</v>
      </c>
      <c r="B28" s="5" t="s">
        <v>236</v>
      </c>
      <c r="C28" s="5" t="s">
        <v>34</v>
      </c>
      <c r="D28" s="5" t="s">
        <v>266</v>
      </c>
      <c r="E28" s="63">
        <v>1</v>
      </c>
      <c r="F28" s="5">
        <v>417</v>
      </c>
      <c r="G28" s="5">
        <v>21</v>
      </c>
      <c r="H28" s="5">
        <f t="shared" si="0"/>
        <v>438</v>
      </c>
      <c r="I28" s="5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</row>
    <row r="29" s="49" customFormat="1" customHeight="1" spans="1:249">
      <c r="A29" s="5">
        <v>18</v>
      </c>
      <c r="B29" s="5" t="s">
        <v>236</v>
      </c>
      <c r="C29" s="5" t="s">
        <v>34</v>
      </c>
      <c r="D29" s="5" t="s">
        <v>267</v>
      </c>
      <c r="E29" s="63">
        <v>1</v>
      </c>
      <c r="F29" s="5">
        <v>445</v>
      </c>
      <c r="G29" s="5">
        <v>15</v>
      </c>
      <c r="H29" s="5">
        <f t="shared" si="0"/>
        <v>460</v>
      </c>
      <c r="I29" s="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</row>
    <row r="30" s="49" customFormat="1" customHeight="1" spans="1:249">
      <c r="A30" s="5">
        <v>19</v>
      </c>
      <c r="B30" s="5" t="s">
        <v>236</v>
      </c>
      <c r="C30" s="5" t="s">
        <v>34</v>
      </c>
      <c r="D30" s="5" t="s">
        <v>268</v>
      </c>
      <c r="E30" s="63">
        <v>1</v>
      </c>
      <c r="F30" s="5">
        <v>477</v>
      </c>
      <c r="G30" s="5">
        <v>111</v>
      </c>
      <c r="H30" s="5">
        <f t="shared" si="0"/>
        <v>588</v>
      </c>
      <c r="I30" s="5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</row>
    <row r="31" s="49" customFormat="1" customHeight="1" spans="1:9">
      <c r="A31" s="5">
        <v>20</v>
      </c>
      <c r="B31" s="5" t="s">
        <v>236</v>
      </c>
      <c r="C31" s="5" t="s">
        <v>34</v>
      </c>
      <c r="D31" s="5" t="s">
        <v>269</v>
      </c>
      <c r="E31" s="63">
        <v>1</v>
      </c>
      <c r="F31" s="5">
        <v>412</v>
      </c>
      <c r="G31" s="5">
        <v>6</v>
      </c>
      <c r="H31" s="5">
        <f t="shared" si="0"/>
        <v>418</v>
      </c>
      <c r="I31" s="5"/>
    </row>
    <row r="32" s="49" customFormat="1" customHeight="1" spans="1:9">
      <c r="A32" s="5">
        <v>21</v>
      </c>
      <c r="B32" s="5" t="s">
        <v>236</v>
      </c>
      <c r="C32" s="5" t="s">
        <v>34</v>
      </c>
      <c r="D32" s="5" t="s">
        <v>270</v>
      </c>
      <c r="E32" s="63">
        <v>1</v>
      </c>
      <c r="F32" s="5">
        <v>451</v>
      </c>
      <c r="G32" s="5">
        <v>33</v>
      </c>
      <c r="H32" s="5">
        <f t="shared" si="0"/>
        <v>484</v>
      </c>
      <c r="I32" s="5"/>
    </row>
    <row r="33" s="49" customFormat="1" customHeight="1" spans="1:9">
      <c r="A33" s="5">
        <v>22</v>
      </c>
      <c r="B33" s="5" t="s">
        <v>236</v>
      </c>
      <c r="C33" s="5" t="s">
        <v>34</v>
      </c>
      <c r="D33" s="5" t="s">
        <v>271</v>
      </c>
      <c r="E33" s="63">
        <v>2</v>
      </c>
      <c r="F33" s="5">
        <v>788</v>
      </c>
      <c r="G33" s="5">
        <v>24</v>
      </c>
      <c r="H33" s="5">
        <f t="shared" si="0"/>
        <v>812</v>
      </c>
      <c r="I33" s="5"/>
    </row>
    <row r="34" s="49" customFormat="1" customHeight="1" spans="1:9">
      <c r="A34" s="5"/>
      <c r="B34" s="5"/>
      <c r="C34" s="5" t="s">
        <v>64</v>
      </c>
      <c r="D34" s="5" t="s">
        <v>272</v>
      </c>
      <c r="E34" s="63"/>
      <c r="F34" s="5"/>
      <c r="G34" s="5">
        <v>0</v>
      </c>
      <c r="H34" s="5">
        <f t="shared" si="0"/>
        <v>0</v>
      </c>
      <c r="I34" s="5"/>
    </row>
    <row r="35" s="49" customFormat="1" customHeight="1" spans="1:249">
      <c r="A35" s="5">
        <v>23</v>
      </c>
      <c r="B35" s="5" t="s">
        <v>236</v>
      </c>
      <c r="C35" s="5" t="s">
        <v>34</v>
      </c>
      <c r="D35" s="5" t="s">
        <v>273</v>
      </c>
      <c r="E35" s="5">
        <v>2</v>
      </c>
      <c r="F35" s="5">
        <v>884</v>
      </c>
      <c r="G35" s="5">
        <v>192</v>
      </c>
      <c r="H35" s="5">
        <f t="shared" si="0"/>
        <v>1076</v>
      </c>
      <c r="I35" s="5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="49" customFormat="1" customHeight="1" spans="1:249">
      <c r="A36" s="5"/>
      <c r="B36" s="5"/>
      <c r="C36" s="5" t="s">
        <v>41</v>
      </c>
      <c r="D36" s="5" t="s">
        <v>274</v>
      </c>
      <c r="E36" s="5"/>
      <c r="F36" s="5"/>
      <c r="G36" s="5">
        <v>0</v>
      </c>
      <c r="H36" s="5">
        <f t="shared" si="0"/>
        <v>0</v>
      </c>
      <c r="I36" s="5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="52" customFormat="1" customHeight="1" spans="1:249">
      <c r="A37" s="5">
        <v>24</v>
      </c>
      <c r="B37" s="5" t="s">
        <v>236</v>
      </c>
      <c r="C37" s="5" t="s">
        <v>34</v>
      </c>
      <c r="D37" s="5" t="s">
        <v>275</v>
      </c>
      <c r="E37" s="5">
        <v>1</v>
      </c>
      <c r="F37" s="5">
        <v>427</v>
      </c>
      <c r="G37" s="5">
        <v>30</v>
      </c>
      <c r="H37" s="5">
        <f t="shared" si="0"/>
        <v>457</v>
      </c>
      <c r="I37" s="7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</row>
    <row r="38" s="49" customFormat="1" customHeight="1" spans="1:9">
      <c r="A38" s="5">
        <v>25</v>
      </c>
      <c r="B38" s="5" t="s">
        <v>236</v>
      </c>
      <c r="C38" s="5" t="s">
        <v>34</v>
      </c>
      <c r="D38" s="5" t="s">
        <v>276</v>
      </c>
      <c r="E38" s="63">
        <v>1</v>
      </c>
      <c r="F38" s="5">
        <v>465</v>
      </c>
      <c r="G38" s="5">
        <v>75</v>
      </c>
      <c r="H38" s="5">
        <f t="shared" si="0"/>
        <v>540</v>
      </c>
      <c r="I38" s="64"/>
    </row>
    <row r="39" s="49" customFormat="1" customHeight="1" spans="1:9">
      <c r="A39" s="5">
        <v>26</v>
      </c>
      <c r="B39" s="5" t="s">
        <v>236</v>
      </c>
      <c r="C39" s="5" t="s">
        <v>34</v>
      </c>
      <c r="D39" s="65" t="s">
        <v>277</v>
      </c>
      <c r="E39" s="5">
        <v>2</v>
      </c>
      <c r="F39" s="5">
        <v>888</v>
      </c>
      <c r="G39" s="5">
        <v>24</v>
      </c>
      <c r="H39" s="5">
        <f t="shared" si="0"/>
        <v>912</v>
      </c>
      <c r="I39" s="64"/>
    </row>
    <row r="40" s="49" customFormat="1" customHeight="1" spans="1:9">
      <c r="A40" s="5"/>
      <c r="B40" s="5"/>
      <c r="C40" s="5" t="s">
        <v>64</v>
      </c>
      <c r="D40" s="65" t="s">
        <v>278</v>
      </c>
      <c r="E40" s="63"/>
      <c r="F40" s="5"/>
      <c r="G40" s="5">
        <v>0</v>
      </c>
      <c r="H40" s="5">
        <f t="shared" si="0"/>
        <v>0</v>
      </c>
      <c r="I40" s="64"/>
    </row>
    <row r="41" s="49" customFormat="1" customHeight="1" spans="1:9">
      <c r="A41" s="5">
        <v>27</v>
      </c>
      <c r="B41" s="5" t="s">
        <v>236</v>
      </c>
      <c r="C41" s="5" t="s">
        <v>34</v>
      </c>
      <c r="D41" s="65" t="s">
        <v>279</v>
      </c>
      <c r="E41" s="63">
        <v>1</v>
      </c>
      <c r="F41" s="5">
        <v>459</v>
      </c>
      <c r="G41" s="5">
        <v>57</v>
      </c>
      <c r="H41" s="5">
        <f t="shared" si="0"/>
        <v>516</v>
      </c>
      <c r="I41" s="64"/>
    </row>
    <row r="42" s="49" customFormat="1" customHeight="1" spans="1:249">
      <c r="A42" s="5">
        <v>28</v>
      </c>
      <c r="B42" s="5" t="s">
        <v>236</v>
      </c>
      <c r="C42" s="5" t="s">
        <v>34</v>
      </c>
      <c r="D42" s="65" t="s">
        <v>280</v>
      </c>
      <c r="E42" s="63">
        <v>1</v>
      </c>
      <c r="F42" s="5">
        <v>486</v>
      </c>
      <c r="G42" s="5">
        <v>138</v>
      </c>
      <c r="H42" s="5">
        <f t="shared" si="0"/>
        <v>624</v>
      </c>
      <c r="I42" s="61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</row>
    <row r="43" s="51" customFormat="1" customHeight="1" spans="1:249">
      <c r="A43" s="5">
        <v>29</v>
      </c>
      <c r="B43" s="5" t="s">
        <v>236</v>
      </c>
      <c r="C43" s="66" t="s">
        <v>34</v>
      </c>
      <c r="D43" s="66" t="s">
        <v>281</v>
      </c>
      <c r="E43" s="66">
        <v>1</v>
      </c>
      <c r="F43" s="66">
        <v>447</v>
      </c>
      <c r="G43" s="5">
        <v>21</v>
      </c>
      <c r="H43" s="5">
        <f t="shared" si="0"/>
        <v>468</v>
      </c>
      <c r="I43" s="76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</row>
    <row r="44" s="51" customFormat="1" customHeight="1" spans="1:249">
      <c r="A44" s="67">
        <v>30</v>
      </c>
      <c r="B44" s="68" t="s">
        <v>236</v>
      </c>
      <c r="C44" s="68" t="s">
        <v>34</v>
      </c>
      <c r="D44" s="68" t="s">
        <v>282</v>
      </c>
      <c r="E44" s="68">
        <v>1</v>
      </c>
      <c r="F44" s="68">
        <v>452</v>
      </c>
      <c r="G44" s="67">
        <v>0</v>
      </c>
      <c r="H44" s="67">
        <v>452</v>
      </c>
      <c r="I44" s="77" t="s">
        <v>283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</row>
    <row r="45" s="53" customFormat="1" customHeight="1" spans="1:249">
      <c r="A45" s="67">
        <v>31</v>
      </c>
      <c r="B45" s="68" t="s">
        <v>236</v>
      </c>
      <c r="C45" s="68" t="s">
        <v>34</v>
      </c>
      <c r="D45" s="69" t="s">
        <v>284</v>
      </c>
      <c r="E45" s="68">
        <v>1</v>
      </c>
      <c r="F45" s="68">
        <v>443</v>
      </c>
      <c r="G45" s="67">
        <v>0</v>
      </c>
      <c r="H45" s="67">
        <v>700</v>
      </c>
      <c r="I45" s="77" t="s">
        <v>283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</row>
    <row r="46" s="53" customFormat="1" customHeight="1" spans="1:249">
      <c r="A46" s="67">
        <v>32</v>
      </c>
      <c r="B46" s="5" t="s">
        <v>285</v>
      </c>
      <c r="C46" s="70" t="s">
        <v>255</v>
      </c>
      <c r="D46" s="71" t="s">
        <v>286</v>
      </c>
      <c r="E46" s="72">
        <v>1</v>
      </c>
      <c r="F46" s="70">
        <v>453</v>
      </c>
      <c r="G46" s="5">
        <v>39</v>
      </c>
      <c r="H46" s="5">
        <f t="shared" ref="H46:H83" si="1">G46+F46</f>
        <v>492</v>
      </c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</row>
    <row r="47" s="53" customFormat="1" customHeight="1" spans="1:249">
      <c r="A47" s="67">
        <v>33</v>
      </c>
      <c r="B47" s="5" t="s">
        <v>285</v>
      </c>
      <c r="C47" s="70" t="s">
        <v>255</v>
      </c>
      <c r="D47" s="71" t="s">
        <v>287</v>
      </c>
      <c r="E47" s="72">
        <v>1</v>
      </c>
      <c r="F47" s="70">
        <v>449</v>
      </c>
      <c r="G47" s="5">
        <v>27</v>
      </c>
      <c r="H47" s="5">
        <f t="shared" si="1"/>
        <v>476</v>
      </c>
      <c r="I47" s="79"/>
      <c r="J47" s="80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</row>
    <row r="48" s="53" customFormat="1" customHeight="1" spans="1:249">
      <c r="A48" s="67">
        <v>34</v>
      </c>
      <c r="B48" s="5" t="s">
        <v>285</v>
      </c>
      <c r="C48" s="70" t="s">
        <v>255</v>
      </c>
      <c r="D48" s="71" t="s">
        <v>288</v>
      </c>
      <c r="E48" s="72">
        <v>1</v>
      </c>
      <c r="F48" s="70">
        <v>453</v>
      </c>
      <c r="G48" s="5">
        <v>39</v>
      </c>
      <c r="H48" s="5">
        <f t="shared" si="1"/>
        <v>492</v>
      </c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</row>
    <row r="49" s="53" customFormat="1" customHeight="1" spans="1:249">
      <c r="A49" s="67">
        <v>35</v>
      </c>
      <c r="B49" s="70" t="s">
        <v>285</v>
      </c>
      <c r="C49" s="70" t="s">
        <v>255</v>
      </c>
      <c r="D49" s="71" t="s">
        <v>289</v>
      </c>
      <c r="E49" s="72">
        <v>1</v>
      </c>
      <c r="F49" s="70">
        <v>451</v>
      </c>
      <c r="G49" s="5">
        <v>33</v>
      </c>
      <c r="H49" s="5">
        <f t="shared" si="1"/>
        <v>484</v>
      </c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</row>
    <row r="50" s="52" customFormat="1" customHeight="1" spans="1:249">
      <c r="A50" s="67">
        <v>36</v>
      </c>
      <c r="B50" s="5" t="s">
        <v>285</v>
      </c>
      <c r="C50" s="5" t="s">
        <v>34</v>
      </c>
      <c r="D50" s="65" t="s">
        <v>290</v>
      </c>
      <c r="E50" s="63">
        <v>3</v>
      </c>
      <c r="F50" s="5">
        <v>1215</v>
      </c>
      <c r="G50" s="5">
        <v>99</v>
      </c>
      <c r="H50" s="5">
        <f t="shared" si="1"/>
        <v>1314</v>
      </c>
      <c r="I50" s="64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</row>
    <row r="51" s="52" customFormat="1" customHeight="1" spans="1:249">
      <c r="A51" s="5"/>
      <c r="B51" s="5"/>
      <c r="C51" s="5" t="s">
        <v>50</v>
      </c>
      <c r="D51" s="65" t="s">
        <v>291</v>
      </c>
      <c r="E51" s="63"/>
      <c r="F51" s="5"/>
      <c r="G51" s="5">
        <v>0</v>
      </c>
      <c r="H51" s="5">
        <f t="shared" si="1"/>
        <v>0</v>
      </c>
      <c r="I51" s="64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</row>
    <row r="52" s="52" customFormat="1" customHeight="1" spans="1:249">
      <c r="A52" s="5"/>
      <c r="B52" s="5"/>
      <c r="C52" s="5" t="s">
        <v>64</v>
      </c>
      <c r="D52" s="65" t="s">
        <v>292</v>
      </c>
      <c r="E52" s="63"/>
      <c r="F52" s="5"/>
      <c r="G52" s="5">
        <v>0</v>
      </c>
      <c r="H52" s="5">
        <f t="shared" si="1"/>
        <v>0</v>
      </c>
      <c r="I52" s="64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</row>
    <row r="53" s="52" customFormat="1" customHeight="1" spans="1:249">
      <c r="A53" s="5">
        <v>37</v>
      </c>
      <c r="B53" s="5" t="s">
        <v>285</v>
      </c>
      <c r="C53" s="5" t="s">
        <v>34</v>
      </c>
      <c r="D53" s="65" t="s">
        <v>293</v>
      </c>
      <c r="E53" s="63">
        <v>1</v>
      </c>
      <c r="F53" s="5">
        <v>461</v>
      </c>
      <c r="G53" s="5">
        <v>45</v>
      </c>
      <c r="H53" s="5">
        <f t="shared" si="1"/>
        <v>506</v>
      </c>
      <c r="I53" s="64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</row>
    <row r="54" s="49" customFormat="1" customHeight="1" spans="1:249">
      <c r="A54" s="5">
        <v>38</v>
      </c>
      <c r="B54" s="5" t="s">
        <v>285</v>
      </c>
      <c r="C54" s="5" t="s">
        <v>34</v>
      </c>
      <c r="D54" s="65" t="s">
        <v>294</v>
      </c>
      <c r="E54" s="63">
        <v>1</v>
      </c>
      <c r="F54" s="5">
        <v>482</v>
      </c>
      <c r="G54" s="5">
        <v>126</v>
      </c>
      <c r="H54" s="5">
        <f t="shared" si="1"/>
        <v>608</v>
      </c>
      <c r="I54" s="6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</row>
    <row r="55" s="49" customFormat="1" customHeight="1" spans="1:9">
      <c r="A55" s="5">
        <v>39</v>
      </c>
      <c r="B55" s="5" t="s">
        <v>285</v>
      </c>
      <c r="C55" s="5" t="s">
        <v>34</v>
      </c>
      <c r="D55" s="65" t="s">
        <v>295</v>
      </c>
      <c r="E55" s="63">
        <v>2</v>
      </c>
      <c r="F55" s="5">
        <v>832</v>
      </c>
      <c r="G55" s="5">
        <v>36</v>
      </c>
      <c r="H55" s="5">
        <f t="shared" si="1"/>
        <v>868</v>
      </c>
      <c r="I55" s="64"/>
    </row>
    <row r="56" s="49" customFormat="1" customHeight="1" spans="1:9">
      <c r="A56" s="5"/>
      <c r="B56" s="5"/>
      <c r="C56" s="5" t="s">
        <v>64</v>
      </c>
      <c r="D56" s="65" t="s">
        <v>296</v>
      </c>
      <c r="E56" s="63"/>
      <c r="F56" s="5"/>
      <c r="G56" s="5">
        <v>0</v>
      </c>
      <c r="H56" s="5">
        <f t="shared" si="1"/>
        <v>0</v>
      </c>
      <c r="I56" s="64"/>
    </row>
    <row r="57" s="49" customFormat="1" customHeight="1" spans="1:9">
      <c r="A57" s="5">
        <v>40</v>
      </c>
      <c r="B57" s="5" t="s">
        <v>285</v>
      </c>
      <c r="C57" s="5" t="s">
        <v>34</v>
      </c>
      <c r="D57" s="65" t="s">
        <v>297</v>
      </c>
      <c r="E57" s="63">
        <v>1</v>
      </c>
      <c r="F57" s="5">
        <v>452</v>
      </c>
      <c r="G57" s="5">
        <v>36</v>
      </c>
      <c r="H57" s="5">
        <f t="shared" si="1"/>
        <v>488</v>
      </c>
      <c r="I57" s="64"/>
    </row>
    <row r="58" s="49" customFormat="1" customHeight="1" spans="1:9">
      <c r="A58" s="5">
        <v>41</v>
      </c>
      <c r="B58" s="5" t="s">
        <v>285</v>
      </c>
      <c r="C58" s="5" t="s">
        <v>34</v>
      </c>
      <c r="D58" s="65" t="s">
        <v>298</v>
      </c>
      <c r="E58" s="63">
        <v>1</v>
      </c>
      <c r="F58" s="5">
        <v>396</v>
      </c>
      <c r="G58" s="5">
        <v>18</v>
      </c>
      <c r="H58" s="5">
        <f t="shared" si="1"/>
        <v>414</v>
      </c>
      <c r="I58" s="64"/>
    </row>
    <row r="59" s="49" customFormat="1" customHeight="1" spans="1:9">
      <c r="A59" s="5">
        <v>42</v>
      </c>
      <c r="B59" s="5" t="s">
        <v>285</v>
      </c>
      <c r="C59" s="5" t="s">
        <v>34</v>
      </c>
      <c r="D59" s="65" t="s">
        <v>299</v>
      </c>
      <c r="E59" s="63">
        <v>1</v>
      </c>
      <c r="F59" s="5">
        <v>422</v>
      </c>
      <c r="G59" s="5">
        <v>36</v>
      </c>
      <c r="H59" s="5">
        <f t="shared" si="1"/>
        <v>458</v>
      </c>
      <c r="I59" s="5"/>
    </row>
    <row r="60" s="49" customFormat="1" customHeight="1" spans="1:249">
      <c r="A60" s="5">
        <v>43</v>
      </c>
      <c r="B60" s="5" t="s">
        <v>285</v>
      </c>
      <c r="C60" s="5" t="s">
        <v>34</v>
      </c>
      <c r="D60" s="65" t="s">
        <v>300</v>
      </c>
      <c r="E60" s="63">
        <v>2</v>
      </c>
      <c r="F60" s="5">
        <v>884</v>
      </c>
      <c r="G60" s="5">
        <v>180</v>
      </c>
      <c r="H60" s="5">
        <f t="shared" si="1"/>
        <v>1064</v>
      </c>
      <c r="I60" s="5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</row>
    <row r="61" s="49" customFormat="1" customHeight="1" spans="1:249">
      <c r="A61" s="65"/>
      <c r="B61" s="5"/>
      <c r="C61" s="65" t="s">
        <v>50</v>
      </c>
      <c r="D61" s="65" t="s">
        <v>301</v>
      </c>
      <c r="E61" s="65"/>
      <c r="F61" s="5"/>
      <c r="G61" s="5">
        <v>0</v>
      </c>
      <c r="H61" s="5">
        <f t="shared" si="1"/>
        <v>0</v>
      </c>
      <c r="I61" s="65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</row>
    <row r="62" s="49" customFormat="1" customHeight="1" spans="1:249">
      <c r="A62" s="65">
        <v>44</v>
      </c>
      <c r="B62" s="5" t="s">
        <v>285</v>
      </c>
      <c r="C62" s="65" t="s">
        <v>34</v>
      </c>
      <c r="D62" s="65" t="s">
        <v>302</v>
      </c>
      <c r="E62" s="65">
        <v>1</v>
      </c>
      <c r="F62" s="5">
        <v>478</v>
      </c>
      <c r="G62" s="5">
        <v>114</v>
      </c>
      <c r="H62" s="5">
        <f t="shared" si="1"/>
        <v>592</v>
      </c>
      <c r="I62" s="65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</row>
    <row r="63" s="49" customFormat="1" customHeight="1" spans="1:249">
      <c r="A63" s="65">
        <v>45</v>
      </c>
      <c r="B63" s="5" t="s">
        <v>285</v>
      </c>
      <c r="C63" s="65" t="s">
        <v>34</v>
      </c>
      <c r="D63" s="65" t="s">
        <v>303</v>
      </c>
      <c r="E63" s="65">
        <v>1</v>
      </c>
      <c r="F63" s="5">
        <v>515</v>
      </c>
      <c r="G63" s="5">
        <v>219</v>
      </c>
      <c r="H63" s="5">
        <f t="shared" si="1"/>
        <v>734</v>
      </c>
      <c r="I63" s="65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</row>
    <row r="64" s="54" customFormat="1" customHeight="1" spans="1:9">
      <c r="A64" s="65">
        <v>46</v>
      </c>
      <c r="B64" s="5" t="s">
        <v>285</v>
      </c>
      <c r="C64" s="5" t="s">
        <v>34</v>
      </c>
      <c r="D64" s="5" t="s">
        <v>304</v>
      </c>
      <c r="E64" s="5">
        <v>1</v>
      </c>
      <c r="F64" s="5">
        <v>413</v>
      </c>
      <c r="G64" s="5">
        <v>9</v>
      </c>
      <c r="H64" s="5">
        <f t="shared" si="1"/>
        <v>422</v>
      </c>
      <c r="I64" s="61"/>
    </row>
    <row r="65" s="55" customFormat="1" customHeight="1" spans="1:9">
      <c r="A65" s="65">
        <v>47</v>
      </c>
      <c r="B65" s="5" t="s">
        <v>285</v>
      </c>
      <c r="C65" s="5" t="s">
        <v>34</v>
      </c>
      <c r="D65" s="5" t="s">
        <v>305</v>
      </c>
      <c r="E65" s="5">
        <v>2</v>
      </c>
      <c r="F65" s="5">
        <v>832</v>
      </c>
      <c r="G65" s="5">
        <v>36</v>
      </c>
      <c r="H65" s="5">
        <f t="shared" si="1"/>
        <v>868</v>
      </c>
      <c r="I65" s="68"/>
    </row>
    <row r="66" s="55" customFormat="1" customHeight="1" spans="1:9">
      <c r="A66" s="65"/>
      <c r="B66" s="5"/>
      <c r="C66" s="5" t="s">
        <v>64</v>
      </c>
      <c r="D66" s="5" t="s">
        <v>306</v>
      </c>
      <c r="E66" s="5"/>
      <c r="F66" s="5"/>
      <c r="G66" s="5">
        <v>0</v>
      </c>
      <c r="H66" s="5">
        <f t="shared" si="1"/>
        <v>0</v>
      </c>
      <c r="I66" s="68"/>
    </row>
    <row r="67" s="55" customFormat="1" customHeight="1" spans="1:9">
      <c r="A67" s="65">
        <v>48</v>
      </c>
      <c r="B67" s="5" t="s">
        <v>285</v>
      </c>
      <c r="C67" s="5" t="s">
        <v>34</v>
      </c>
      <c r="D67" s="5" t="s">
        <v>307</v>
      </c>
      <c r="E67" s="5">
        <v>2</v>
      </c>
      <c r="F67" s="5">
        <v>830</v>
      </c>
      <c r="G67" s="5">
        <v>30</v>
      </c>
      <c r="H67" s="5">
        <f t="shared" si="1"/>
        <v>860</v>
      </c>
      <c r="I67" s="68"/>
    </row>
    <row r="68" s="55" customFormat="1" customHeight="1" spans="1:9">
      <c r="A68" s="5"/>
      <c r="B68" s="5"/>
      <c r="C68" s="5" t="s">
        <v>64</v>
      </c>
      <c r="D68" s="5" t="s">
        <v>308</v>
      </c>
      <c r="E68" s="5"/>
      <c r="F68" s="5"/>
      <c r="G68" s="5">
        <v>0</v>
      </c>
      <c r="H68" s="5">
        <f t="shared" si="1"/>
        <v>0</v>
      </c>
      <c r="I68" s="68"/>
    </row>
    <row r="69" s="55" customFormat="1" customHeight="1" spans="1:9">
      <c r="A69" s="66">
        <v>49</v>
      </c>
      <c r="B69" s="66" t="s">
        <v>285</v>
      </c>
      <c r="C69" s="68" t="s">
        <v>34</v>
      </c>
      <c r="D69" s="68" t="s">
        <v>309</v>
      </c>
      <c r="E69" s="68">
        <v>1</v>
      </c>
      <c r="F69" s="68">
        <v>454</v>
      </c>
      <c r="G69" s="5">
        <v>42</v>
      </c>
      <c r="H69" s="5">
        <f t="shared" si="1"/>
        <v>496</v>
      </c>
      <c r="I69" s="68"/>
    </row>
    <row r="70" s="55" customFormat="1" customHeight="1" spans="1:9">
      <c r="A70" s="66">
        <v>50</v>
      </c>
      <c r="B70" s="66" t="s">
        <v>285</v>
      </c>
      <c r="C70" s="68" t="s">
        <v>34</v>
      </c>
      <c r="D70" s="68" t="s">
        <v>310</v>
      </c>
      <c r="E70" s="68">
        <v>1</v>
      </c>
      <c r="F70" s="68">
        <v>416</v>
      </c>
      <c r="G70" s="5">
        <v>18</v>
      </c>
      <c r="H70" s="5">
        <f t="shared" si="1"/>
        <v>434</v>
      </c>
      <c r="I70" s="68"/>
    </row>
    <row r="71" s="55" customFormat="1" customHeight="1" spans="1:9">
      <c r="A71" s="66">
        <v>51</v>
      </c>
      <c r="B71" s="66" t="s">
        <v>285</v>
      </c>
      <c r="C71" s="68" t="s">
        <v>34</v>
      </c>
      <c r="D71" s="68" t="s">
        <v>311</v>
      </c>
      <c r="E71" s="68">
        <v>1</v>
      </c>
      <c r="F71" s="68">
        <v>415</v>
      </c>
      <c r="G71" s="5">
        <v>15</v>
      </c>
      <c r="H71" s="5">
        <f t="shared" si="1"/>
        <v>430</v>
      </c>
      <c r="I71" s="68"/>
    </row>
    <row r="72" s="55" customFormat="1" customHeight="1" spans="1:9">
      <c r="A72" s="66">
        <v>52</v>
      </c>
      <c r="B72" s="66" t="s">
        <v>285</v>
      </c>
      <c r="C72" s="68" t="s">
        <v>34</v>
      </c>
      <c r="D72" s="68" t="s">
        <v>312</v>
      </c>
      <c r="E72" s="68">
        <v>1</v>
      </c>
      <c r="F72" s="68">
        <v>451</v>
      </c>
      <c r="G72" s="5">
        <v>33</v>
      </c>
      <c r="H72" s="5">
        <f t="shared" si="1"/>
        <v>484</v>
      </c>
      <c r="I72" s="68"/>
    </row>
    <row r="73" s="55" customFormat="1" customHeight="1" spans="1:9">
      <c r="A73" s="66">
        <v>53</v>
      </c>
      <c r="B73" s="66" t="s">
        <v>285</v>
      </c>
      <c r="C73" s="68" t="s">
        <v>255</v>
      </c>
      <c r="D73" s="68" t="s">
        <v>313</v>
      </c>
      <c r="E73" s="68">
        <v>1</v>
      </c>
      <c r="F73" s="68">
        <v>452</v>
      </c>
      <c r="G73" s="5">
        <v>36</v>
      </c>
      <c r="H73" s="5">
        <f t="shared" si="1"/>
        <v>488</v>
      </c>
      <c r="I73" s="68"/>
    </row>
    <row r="74" s="54" customFormat="1" customHeight="1" spans="1:9">
      <c r="A74" s="66">
        <v>54</v>
      </c>
      <c r="B74" s="66" t="s">
        <v>285</v>
      </c>
      <c r="C74" s="66" t="s">
        <v>34</v>
      </c>
      <c r="D74" s="66" t="s">
        <v>314</v>
      </c>
      <c r="E74" s="66">
        <v>1</v>
      </c>
      <c r="F74" s="66">
        <v>479</v>
      </c>
      <c r="G74" s="5">
        <v>117</v>
      </c>
      <c r="H74" s="5">
        <f t="shared" si="1"/>
        <v>596</v>
      </c>
      <c r="I74" s="82"/>
    </row>
    <row r="75" s="55" customFormat="1" customHeight="1" spans="1:9">
      <c r="A75" s="66">
        <v>55</v>
      </c>
      <c r="B75" s="66" t="s">
        <v>285</v>
      </c>
      <c r="C75" s="68" t="s">
        <v>255</v>
      </c>
      <c r="D75" s="68" t="s">
        <v>315</v>
      </c>
      <c r="E75" s="68">
        <v>1</v>
      </c>
      <c r="F75" s="68">
        <v>448</v>
      </c>
      <c r="G75" s="5">
        <v>24</v>
      </c>
      <c r="H75" s="5">
        <f t="shared" si="1"/>
        <v>472</v>
      </c>
      <c r="I75" s="68"/>
    </row>
    <row r="76" s="56" customFormat="1" customHeight="1" spans="1:9">
      <c r="A76" s="66">
        <v>56</v>
      </c>
      <c r="B76" s="66" t="s">
        <v>285</v>
      </c>
      <c r="C76" s="66" t="s">
        <v>34</v>
      </c>
      <c r="D76" s="66" t="s">
        <v>316</v>
      </c>
      <c r="E76" s="66">
        <v>1</v>
      </c>
      <c r="F76" s="66">
        <v>456</v>
      </c>
      <c r="G76" s="5">
        <v>42</v>
      </c>
      <c r="H76" s="5">
        <f t="shared" si="1"/>
        <v>498</v>
      </c>
      <c r="I76" s="83"/>
    </row>
    <row r="77" s="57" customFormat="1" customHeight="1" spans="1:9">
      <c r="A77" s="66">
        <v>57</v>
      </c>
      <c r="B77" s="66" t="s">
        <v>285</v>
      </c>
      <c r="C77" s="66" t="s">
        <v>255</v>
      </c>
      <c r="D77" s="66" t="s">
        <v>317</v>
      </c>
      <c r="E77" s="66">
        <v>1</v>
      </c>
      <c r="F77" s="66">
        <v>450</v>
      </c>
      <c r="G77" s="5">
        <v>0</v>
      </c>
      <c r="H77" s="5">
        <f t="shared" si="1"/>
        <v>450</v>
      </c>
      <c r="I77" s="76"/>
    </row>
    <row r="78" s="57" customFormat="1" customHeight="1" spans="1:9">
      <c r="A78" s="66">
        <v>58</v>
      </c>
      <c r="B78" s="66" t="s">
        <v>285</v>
      </c>
      <c r="C78" s="66" t="s">
        <v>255</v>
      </c>
      <c r="D78" s="66" t="s">
        <v>125</v>
      </c>
      <c r="E78" s="66">
        <v>1</v>
      </c>
      <c r="F78" s="66">
        <v>450</v>
      </c>
      <c r="G78" s="5">
        <v>0</v>
      </c>
      <c r="H78" s="5">
        <f t="shared" si="1"/>
        <v>450</v>
      </c>
      <c r="I78" s="76"/>
    </row>
    <row r="79" s="57" customFormat="1" customHeight="1" spans="1:9">
      <c r="A79" s="66">
        <v>59</v>
      </c>
      <c r="B79" s="66" t="s">
        <v>285</v>
      </c>
      <c r="C79" s="66" t="s">
        <v>34</v>
      </c>
      <c r="D79" s="66" t="s">
        <v>318</v>
      </c>
      <c r="E79" s="66">
        <v>1</v>
      </c>
      <c r="F79" s="66">
        <v>455</v>
      </c>
      <c r="G79" s="5">
        <v>45</v>
      </c>
      <c r="H79" s="5">
        <f t="shared" si="1"/>
        <v>500</v>
      </c>
      <c r="I79" s="84"/>
    </row>
    <row r="80" s="56" customFormat="1" customHeight="1" spans="1:9">
      <c r="A80" s="66">
        <v>60</v>
      </c>
      <c r="B80" s="66" t="s">
        <v>285</v>
      </c>
      <c r="C80" s="66" t="s">
        <v>34</v>
      </c>
      <c r="D80" s="66" t="s">
        <v>319</v>
      </c>
      <c r="E80" s="66">
        <v>1</v>
      </c>
      <c r="F80" s="66">
        <v>458</v>
      </c>
      <c r="G80" s="5">
        <v>36</v>
      </c>
      <c r="H80" s="5">
        <f t="shared" si="1"/>
        <v>494</v>
      </c>
      <c r="I80" s="85"/>
    </row>
    <row r="81" s="57" customFormat="1" customHeight="1" spans="1:9">
      <c r="A81" s="66">
        <v>61</v>
      </c>
      <c r="B81" s="66" t="s">
        <v>285</v>
      </c>
      <c r="C81" s="66" t="s">
        <v>34</v>
      </c>
      <c r="D81" s="66" t="s">
        <v>320</v>
      </c>
      <c r="E81" s="66">
        <v>1</v>
      </c>
      <c r="F81" s="66">
        <v>410</v>
      </c>
      <c r="G81" s="5">
        <v>30</v>
      </c>
      <c r="H81" s="5">
        <f t="shared" si="1"/>
        <v>440</v>
      </c>
      <c r="I81" s="84"/>
    </row>
    <row r="82" s="57" customFormat="1" customHeight="1" spans="1:9">
      <c r="A82" s="66">
        <v>62</v>
      </c>
      <c r="B82" s="66" t="s">
        <v>285</v>
      </c>
      <c r="C82" s="66" t="s">
        <v>255</v>
      </c>
      <c r="D82" s="66" t="s">
        <v>321</v>
      </c>
      <c r="E82" s="66">
        <v>1</v>
      </c>
      <c r="F82" s="66">
        <v>426</v>
      </c>
      <c r="G82" s="5">
        <v>18</v>
      </c>
      <c r="H82" s="5">
        <f t="shared" si="1"/>
        <v>444</v>
      </c>
      <c r="I82" s="84"/>
    </row>
    <row r="83" s="56" customFormat="1" ht="22" customHeight="1" spans="1:9">
      <c r="A83" s="66">
        <v>63</v>
      </c>
      <c r="B83" s="68" t="s">
        <v>285</v>
      </c>
      <c r="C83" s="68" t="s">
        <v>34</v>
      </c>
      <c r="D83" s="68" t="s">
        <v>322</v>
      </c>
      <c r="E83" s="68">
        <v>1</v>
      </c>
      <c r="F83" s="68">
        <v>414</v>
      </c>
      <c r="G83" s="67">
        <v>28</v>
      </c>
      <c r="H83" s="67">
        <f t="shared" si="1"/>
        <v>442</v>
      </c>
      <c r="I83" s="77" t="s">
        <v>323</v>
      </c>
    </row>
    <row r="84" s="55" customFormat="1" customHeight="1" spans="1:9">
      <c r="A84" s="68"/>
      <c r="B84" s="68" t="s">
        <v>15</v>
      </c>
      <c r="C84" s="68"/>
      <c r="D84" s="68"/>
      <c r="E84" s="81">
        <f>SUM(E3:E83)</f>
        <v>81</v>
      </c>
      <c r="F84" s="81">
        <f>SUM(F3:F83)</f>
        <v>35487</v>
      </c>
      <c r="G84" s="81">
        <f>SUM(G3:G83)</f>
        <v>3583</v>
      </c>
      <c r="H84" s="81">
        <f>SUM(H3:H83)</f>
        <v>39327</v>
      </c>
      <c r="I84" s="68"/>
    </row>
    <row r="85" s="56" customFormat="1" customHeight="1" spans="1:9">
      <c r="A85" s="49"/>
      <c r="B85" s="49"/>
      <c r="C85" s="49"/>
      <c r="D85" s="49"/>
      <c r="E85" s="49"/>
      <c r="F85" s="49"/>
      <c r="G85" s="49"/>
      <c r="H85" s="49"/>
      <c r="I85" s="49"/>
    </row>
  </sheetData>
  <mergeCells count="1">
    <mergeCell ref="A1:I1"/>
  </mergeCells>
  <pageMargins left="0.554861111111111" right="0.554861111111111" top="0.4875" bottom="0.354166666666667" header="0.5" footer="0.177083333333333"/>
  <pageSetup paperSize="9" orientation="landscape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"/>
  <sheetViews>
    <sheetView workbookViewId="0">
      <selection activeCell="K1" sqref="K$1:K$1048576"/>
    </sheetView>
  </sheetViews>
  <sheetFormatPr defaultColWidth="9" defaultRowHeight="18" customHeight="1"/>
  <cols>
    <col min="1" max="1" width="4.25" style="15" customWidth="1"/>
    <col min="2" max="2" width="9.25" style="15" customWidth="1"/>
    <col min="3" max="3" width="10" style="15" customWidth="1"/>
    <col min="4" max="4" width="7.25" style="15" customWidth="1"/>
    <col min="5" max="5" width="7.375" style="15" customWidth="1"/>
    <col min="6" max="6" width="7.625" style="15" customWidth="1"/>
    <col min="7" max="7" width="8.875" style="15" customWidth="1"/>
    <col min="8" max="8" width="8.5" style="15" customWidth="1"/>
    <col min="9" max="9" width="8.75" style="15" customWidth="1"/>
    <col min="10" max="10" width="10.125" style="15" customWidth="1"/>
    <col min="11" max="11" width="9" style="15" customWidth="1"/>
    <col min="12" max="16384" width="9" style="15"/>
  </cols>
  <sheetData>
    <row r="1" s="15" customFormat="1" ht="30" customHeight="1" spans="1:10">
      <c r="A1" s="19" t="s">
        <v>324</v>
      </c>
      <c r="B1" s="20"/>
      <c r="C1" s="20"/>
      <c r="D1" s="20"/>
      <c r="E1" s="20"/>
      <c r="F1" s="20"/>
      <c r="G1" s="20"/>
      <c r="H1" s="20"/>
      <c r="I1" s="20"/>
      <c r="J1" s="20"/>
    </row>
    <row r="2" s="15" customFormat="1" ht="27" customHeight="1" spans="1:10">
      <c r="A2" s="21" t="s">
        <v>2</v>
      </c>
      <c r="B2" s="21" t="s">
        <v>25</v>
      </c>
      <c r="C2" s="21" t="s">
        <v>145</v>
      </c>
      <c r="D2" s="21" t="s">
        <v>27</v>
      </c>
      <c r="E2" s="21" t="s">
        <v>28</v>
      </c>
      <c r="F2" s="21" t="s">
        <v>29</v>
      </c>
      <c r="G2" s="21" t="s">
        <v>325</v>
      </c>
      <c r="H2" s="21" t="s">
        <v>326</v>
      </c>
      <c r="I2" s="21" t="s">
        <v>327</v>
      </c>
      <c r="J2" s="21" t="s">
        <v>328</v>
      </c>
    </row>
    <row r="3" s="16" customFormat="1" customHeight="1" spans="1:10">
      <c r="A3" s="21">
        <f>COUNT($A$2:A2)+1</f>
        <v>1</v>
      </c>
      <c r="B3" s="22" t="s">
        <v>329</v>
      </c>
      <c r="C3" s="21" t="s">
        <v>330</v>
      </c>
      <c r="D3" s="21" t="s">
        <v>34</v>
      </c>
      <c r="E3" s="21">
        <v>2</v>
      </c>
      <c r="F3" s="21">
        <v>892</v>
      </c>
      <c r="G3" s="21">
        <v>12</v>
      </c>
      <c r="H3" s="21">
        <v>12</v>
      </c>
      <c r="I3" s="21">
        <v>12</v>
      </c>
      <c r="J3" s="21">
        <f t="shared" ref="J3:J66" si="0">F3+G3+H3+I3</f>
        <v>928</v>
      </c>
    </row>
    <row r="4" s="16" customFormat="1" customHeight="1" spans="1:10">
      <c r="A4" s="21"/>
      <c r="B4" s="23"/>
      <c r="C4" s="21" t="s">
        <v>331</v>
      </c>
      <c r="D4" s="21" t="s">
        <v>332</v>
      </c>
      <c r="E4" s="21"/>
      <c r="F4" s="21">
        <v>0</v>
      </c>
      <c r="G4" s="21">
        <v>0</v>
      </c>
      <c r="H4" s="21">
        <v>0</v>
      </c>
      <c r="I4" s="21">
        <v>0</v>
      </c>
      <c r="J4" s="21">
        <f t="shared" si="0"/>
        <v>0</v>
      </c>
    </row>
    <row r="5" s="17" customFormat="1" customHeight="1" spans="1:10">
      <c r="A5" s="24">
        <f>COUNT($A$2:A4)+1</f>
        <v>2</v>
      </c>
      <c r="B5" s="22" t="s">
        <v>329</v>
      </c>
      <c r="C5" s="21" t="s">
        <v>333</v>
      </c>
      <c r="D5" s="21" t="s">
        <v>34</v>
      </c>
      <c r="E5" s="25">
        <v>1</v>
      </c>
      <c r="F5" s="21">
        <v>449</v>
      </c>
      <c r="G5" s="21">
        <v>9</v>
      </c>
      <c r="H5" s="21">
        <v>9</v>
      </c>
      <c r="I5" s="21">
        <v>9</v>
      </c>
      <c r="J5" s="21">
        <f t="shared" si="0"/>
        <v>476</v>
      </c>
    </row>
    <row r="6" s="17" customFormat="1" customHeight="1" spans="1:10">
      <c r="A6" s="21">
        <f>COUNT($A$2:A5)+1</f>
        <v>3</v>
      </c>
      <c r="B6" s="22" t="s">
        <v>329</v>
      </c>
      <c r="C6" s="21" t="s">
        <v>334</v>
      </c>
      <c r="D6" s="21" t="s">
        <v>34</v>
      </c>
      <c r="E6" s="25">
        <v>2</v>
      </c>
      <c r="F6" s="21">
        <v>894</v>
      </c>
      <c r="G6" s="21">
        <v>14</v>
      </c>
      <c r="H6" s="21">
        <v>14</v>
      </c>
      <c r="I6" s="21">
        <v>14</v>
      </c>
      <c r="J6" s="21">
        <f t="shared" si="0"/>
        <v>936</v>
      </c>
    </row>
    <row r="7" s="17" customFormat="1" customHeight="1" spans="1:10">
      <c r="A7" s="21"/>
      <c r="B7" s="23"/>
      <c r="C7" s="21" t="s">
        <v>335</v>
      </c>
      <c r="D7" s="21" t="s">
        <v>332</v>
      </c>
      <c r="E7" s="25"/>
      <c r="F7" s="21">
        <v>0</v>
      </c>
      <c r="G7" s="21">
        <v>0</v>
      </c>
      <c r="H7" s="21">
        <v>0</v>
      </c>
      <c r="I7" s="21">
        <v>0</v>
      </c>
      <c r="J7" s="21">
        <f t="shared" si="0"/>
        <v>0</v>
      </c>
    </row>
    <row r="8" s="17" customFormat="1" customHeight="1" spans="1:10">
      <c r="A8" s="24">
        <f>COUNT($A$2:A7)+1</f>
        <v>4</v>
      </c>
      <c r="B8" s="22" t="s">
        <v>329</v>
      </c>
      <c r="C8" s="21" t="s">
        <v>336</v>
      </c>
      <c r="D8" s="21" t="s">
        <v>34</v>
      </c>
      <c r="E8" s="25">
        <v>1</v>
      </c>
      <c r="F8" s="21">
        <v>417</v>
      </c>
      <c r="G8" s="21">
        <v>7</v>
      </c>
      <c r="H8" s="21">
        <v>7</v>
      </c>
      <c r="I8" s="21">
        <v>7</v>
      </c>
      <c r="J8" s="21">
        <f t="shared" si="0"/>
        <v>438</v>
      </c>
    </row>
    <row r="9" s="17" customFormat="1" customHeight="1" spans="1:10">
      <c r="A9" s="24">
        <f>COUNT($A$2:A8)+1</f>
        <v>5</v>
      </c>
      <c r="B9" s="21" t="s">
        <v>329</v>
      </c>
      <c r="C9" s="21" t="s">
        <v>337</v>
      </c>
      <c r="D9" s="21" t="s">
        <v>34</v>
      </c>
      <c r="E9" s="25">
        <v>1</v>
      </c>
      <c r="F9" s="21">
        <v>451</v>
      </c>
      <c r="G9" s="21">
        <v>11</v>
      </c>
      <c r="H9" s="21">
        <v>11</v>
      </c>
      <c r="I9" s="21">
        <v>11</v>
      </c>
      <c r="J9" s="21">
        <f t="shared" si="0"/>
        <v>484</v>
      </c>
    </row>
    <row r="10" s="17" customFormat="1" customHeight="1" spans="1:10">
      <c r="A10" s="21">
        <f>COUNT($A$2:A9)+1</f>
        <v>6</v>
      </c>
      <c r="B10" s="21" t="s">
        <v>329</v>
      </c>
      <c r="C10" s="21" t="s">
        <v>338</v>
      </c>
      <c r="D10" s="21" t="s">
        <v>34</v>
      </c>
      <c r="E10" s="21">
        <v>1</v>
      </c>
      <c r="F10" s="21">
        <v>422</v>
      </c>
      <c r="G10" s="21">
        <v>12</v>
      </c>
      <c r="H10" s="21">
        <v>12</v>
      </c>
      <c r="I10" s="21">
        <v>12</v>
      </c>
      <c r="J10" s="21">
        <f t="shared" si="0"/>
        <v>458</v>
      </c>
    </row>
    <row r="11" s="17" customFormat="1" customHeight="1" spans="1:10">
      <c r="A11" s="24">
        <f>COUNT($A$2:A10)+1</f>
        <v>7</v>
      </c>
      <c r="B11" s="21" t="s">
        <v>329</v>
      </c>
      <c r="C11" s="21" t="s">
        <v>339</v>
      </c>
      <c r="D11" s="21" t="s">
        <v>34</v>
      </c>
      <c r="E11" s="25">
        <v>1</v>
      </c>
      <c r="F11" s="21">
        <v>420</v>
      </c>
      <c r="G11" s="21">
        <v>10</v>
      </c>
      <c r="H11" s="21">
        <v>10</v>
      </c>
      <c r="I11" s="21">
        <v>10</v>
      </c>
      <c r="J11" s="21">
        <f t="shared" si="0"/>
        <v>450</v>
      </c>
    </row>
    <row r="12" s="17" customFormat="1" customHeight="1" spans="1:10">
      <c r="A12" s="24">
        <f>COUNT($A$2:A11)+1</f>
        <v>8</v>
      </c>
      <c r="B12" s="21" t="s">
        <v>329</v>
      </c>
      <c r="C12" s="21" t="s">
        <v>340</v>
      </c>
      <c r="D12" s="21" t="s">
        <v>34</v>
      </c>
      <c r="E12" s="25">
        <v>1</v>
      </c>
      <c r="F12" s="21">
        <v>421</v>
      </c>
      <c r="G12" s="21">
        <v>11</v>
      </c>
      <c r="H12" s="21">
        <v>11</v>
      </c>
      <c r="I12" s="21">
        <v>11</v>
      </c>
      <c r="J12" s="21">
        <f t="shared" si="0"/>
        <v>454</v>
      </c>
    </row>
    <row r="13" s="17" customFormat="1" customHeight="1" spans="1:10">
      <c r="A13" s="21">
        <f>COUNT($A$2:A12)+1</f>
        <v>9</v>
      </c>
      <c r="B13" s="21" t="s">
        <v>329</v>
      </c>
      <c r="C13" s="21" t="s">
        <v>341</v>
      </c>
      <c r="D13" s="21" t="s">
        <v>34</v>
      </c>
      <c r="E13" s="26">
        <v>1</v>
      </c>
      <c r="F13" s="21">
        <v>419</v>
      </c>
      <c r="G13" s="21">
        <v>9</v>
      </c>
      <c r="H13" s="21">
        <v>9</v>
      </c>
      <c r="I13" s="21">
        <v>9</v>
      </c>
      <c r="J13" s="21">
        <f t="shared" si="0"/>
        <v>446</v>
      </c>
    </row>
    <row r="14" s="17" customFormat="1" customHeight="1" spans="1:10">
      <c r="A14" s="24">
        <f>COUNT($A$2:A13)+1</f>
        <v>10</v>
      </c>
      <c r="B14" s="21" t="s">
        <v>329</v>
      </c>
      <c r="C14" s="21" t="s">
        <v>342</v>
      </c>
      <c r="D14" s="21" t="s">
        <v>34</v>
      </c>
      <c r="E14" s="21">
        <v>1</v>
      </c>
      <c r="F14" s="21">
        <v>417</v>
      </c>
      <c r="G14" s="21">
        <v>7</v>
      </c>
      <c r="H14" s="21">
        <v>7</v>
      </c>
      <c r="I14" s="21">
        <v>7</v>
      </c>
      <c r="J14" s="21">
        <f t="shared" si="0"/>
        <v>438</v>
      </c>
    </row>
    <row r="15" s="17" customFormat="1" customHeight="1" spans="1:10">
      <c r="A15" s="21">
        <f>COUNT($A$2:A14)+1</f>
        <v>11</v>
      </c>
      <c r="B15" s="21" t="s">
        <v>329</v>
      </c>
      <c r="C15" s="21" t="s">
        <v>343</v>
      </c>
      <c r="D15" s="21" t="s">
        <v>34</v>
      </c>
      <c r="E15" s="21">
        <v>1</v>
      </c>
      <c r="F15" s="21">
        <v>416</v>
      </c>
      <c r="G15" s="21">
        <v>6</v>
      </c>
      <c r="H15" s="21">
        <v>6</v>
      </c>
      <c r="I15" s="21">
        <v>6</v>
      </c>
      <c r="J15" s="21">
        <f t="shared" si="0"/>
        <v>434</v>
      </c>
    </row>
    <row r="16" s="17" customFormat="1" customHeight="1" spans="1:10">
      <c r="A16" s="24">
        <f>COUNT($A$2:A15)+1</f>
        <v>12</v>
      </c>
      <c r="B16" s="21" t="s">
        <v>329</v>
      </c>
      <c r="C16" s="21" t="s">
        <v>344</v>
      </c>
      <c r="D16" s="21" t="s">
        <v>34</v>
      </c>
      <c r="E16" s="21">
        <v>1</v>
      </c>
      <c r="F16" s="21">
        <v>423</v>
      </c>
      <c r="G16" s="21">
        <v>13</v>
      </c>
      <c r="H16" s="21">
        <v>13</v>
      </c>
      <c r="I16" s="21">
        <v>13</v>
      </c>
      <c r="J16" s="21">
        <f t="shared" si="0"/>
        <v>462</v>
      </c>
    </row>
    <row r="17" s="17" customFormat="1" customHeight="1" spans="1:10">
      <c r="A17" s="21">
        <f>COUNT($A$2:A16)+1</f>
        <v>13</v>
      </c>
      <c r="B17" s="21" t="s">
        <v>329</v>
      </c>
      <c r="C17" s="21" t="s">
        <v>345</v>
      </c>
      <c r="D17" s="21" t="s">
        <v>34</v>
      </c>
      <c r="E17" s="21">
        <v>1</v>
      </c>
      <c r="F17" s="21">
        <v>422</v>
      </c>
      <c r="G17" s="21">
        <v>12</v>
      </c>
      <c r="H17" s="21">
        <v>12</v>
      </c>
      <c r="I17" s="21">
        <v>12</v>
      </c>
      <c r="J17" s="21">
        <f t="shared" si="0"/>
        <v>458</v>
      </c>
    </row>
    <row r="18" s="17" customFormat="1" customHeight="1" spans="1:10">
      <c r="A18" s="21">
        <f>COUNT($A$2:A17)+1</f>
        <v>14</v>
      </c>
      <c r="B18" s="21" t="s">
        <v>329</v>
      </c>
      <c r="C18" s="21" t="s">
        <v>346</v>
      </c>
      <c r="D18" s="21" t="s">
        <v>34</v>
      </c>
      <c r="E18" s="21">
        <v>1</v>
      </c>
      <c r="F18" s="21">
        <v>451</v>
      </c>
      <c r="G18" s="21">
        <v>11</v>
      </c>
      <c r="H18" s="21">
        <v>11</v>
      </c>
      <c r="I18" s="21">
        <v>11</v>
      </c>
      <c r="J18" s="21">
        <f t="shared" si="0"/>
        <v>484</v>
      </c>
    </row>
    <row r="19" s="17" customFormat="1" customHeight="1" spans="1:10">
      <c r="A19" s="26">
        <f>COUNT($A$2:A18)+1</f>
        <v>15</v>
      </c>
      <c r="B19" s="22" t="s">
        <v>329</v>
      </c>
      <c r="C19" s="21" t="s">
        <v>347</v>
      </c>
      <c r="D19" s="21" t="s">
        <v>34</v>
      </c>
      <c r="E19" s="21">
        <v>2</v>
      </c>
      <c r="F19" s="21">
        <f>780+16</f>
        <v>796</v>
      </c>
      <c r="G19" s="21">
        <v>16</v>
      </c>
      <c r="H19" s="21">
        <v>16</v>
      </c>
      <c r="I19" s="21">
        <v>16</v>
      </c>
      <c r="J19" s="21">
        <f t="shared" si="0"/>
        <v>844</v>
      </c>
    </row>
    <row r="20" s="17" customFormat="1" customHeight="1" spans="1:10">
      <c r="A20" s="25"/>
      <c r="B20" s="23"/>
      <c r="C20" s="21" t="s">
        <v>348</v>
      </c>
      <c r="D20" s="21" t="s">
        <v>332</v>
      </c>
      <c r="E20" s="21"/>
      <c r="F20" s="21">
        <v>0</v>
      </c>
      <c r="G20" s="21">
        <v>0</v>
      </c>
      <c r="H20" s="21">
        <v>0</v>
      </c>
      <c r="I20" s="21">
        <v>0</v>
      </c>
      <c r="J20" s="21">
        <f t="shared" si="0"/>
        <v>0</v>
      </c>
    </row>
    <row r="21" s="17" customFormat="1" customHeight="1" spans="1:10">
      <c r="A21" s="21">
        <f>COUNT($A$2:A20)+1</f>
        <v>16</v>
      </c>
      <c r="B21" s="22" t="s">
        <v>329</v>
      </c>
      <c r="C21" s="21" t="s">
        <v>349</v>
      </c>
      <c r="D21" s="21" t="s">
        <v>34</v>
      </c>
      <c r="E21" s="21">
        <v>1</v>
      </c>
      <c r="F21" s="21">
        <v>423</v>
      </c>
      <c r="G21" s="21">
        <v>13</v>
      </c>
      <c r="H21" s="21">
        <v>13</v>
      </c>
      <c r="I21" s="21">
        <v>13</v>
      </c>
      <c r="J21" s="21">
        <f t="shared" si="0"/>
        <v>462</v>
      </c>
    </row>
    <row r="22" s="17" customFormat="1" customHeight="1" spans="1:10">
      <c r="A22" s="21">
        <f>COUNT($A$2:A21)+1</f>
        <v>17</v>
      </c>
      <c r="B22" s="22" t="s">
        <v>329</v>
      </c>
      <c r="C22" s="21" t="s">
        <v>350</v>
      </c>
      <c r="D22" s="21" t="s">
        <v>34</v>
      </c>
      <c r="E22" s="21">
        <v>1</v>
      </c>
      <c r="F22" s="21">
        <v>428</v>
      </c>
      <c r="G22" s="21">
        <v>18</v>
      </c>
      <c r="H22" s="21">
        <v>18</v>
      </c>
      <c r="I22" s="21">
        <v>18</v>
      </c>
      <c r="J22" s="21">
        <f t="shared" si="0"/>
        <v>482</v>
      </c>
    </row>
    <row r="23" s="17" customFormat="1" customHeight="1" spans="1:10">
      <c r="A23" s="26">
        <f>COUNT($A$2:A22)+1</f>
        <v>18</v>
      </c>
      <c r="B23" s="22" t="s">
        <v>329</v>
      </c>
      <c r="C23" s="21" t="s">
        <v>351</v>
      </c>
      <c r="D23" s="21" t="s">
        <v>34</v>
      </c>
      <c r="E23" s="21">
        <v>1</v>
      </c>
      <c r="F23" s="27">
        <v>400</v>
      </c>
      <c r="G23" s="27">
        <v>10</v>
      </c>
      <c r="H23" s="27">
        <v>10</v>
      </c>
      <c r="I23" s="27">
        <v>10</v>
      </c>
      <c r="J23" s="21">
        <f t="shared" si="0"/>
        <v>430</v>
      </c>
    </row>
    <row r="24" s="17" customFormat="1" customHeight="1" spans="1:10">
      <c r="A24" s="21">
        <f>COUNT($A$2:A23)+1</f>
        <v>19</v>
      </c>
      <c r="B24" s="21" t="s">
        <v>329</v>
      </c>
      <c r="C24" s="21" t="s">
        <v>352</v>
      </c>
      <c r="D24" s="21" t="s">
        <v>34</v>
      </c>
      <c r="E24" s="21">
        <v>1</v>
      </c>
      <c r="F24" s="21">
        <v>448</v>
      </c>
      <c r="G24" s="21">
        <v>8</v>
      </c>
      <c r="H24" s="21">
        <v>8</v>
      </c>
      <c r="I24" s="21">
        <v>8</v>
      </c>
      <c r="J24" s="21">
        <f t="shared" si="0"/>
        <v>472</v>
      </c>
    </row>
    <row r="25" s="17" customFormat="1" customHeight="1" spans="1:10">
      <c r="A25" s="21">
        <f>COUNT($A$2:A24)+1</f>
        <v>20</v>
      </c>
      <c r="B25" s="26" t="s">
        <v>329</v>
      </c>
      <c r="C25" s="28" t="s">
        <v>353</v>
      </c>
      <c r="D25" s="26" t="s">
        <v>255</v>
      </c>
      <c r="E25" s="26">
        <v>1</v>
      </c>
      <c r="F25" s="21">
        <v>458</v>
      </c>
      <c r="G25" s="21">
        <v>18</v>
      </c>
      <c r="H25" s="21">
        <v>18</v>
      </c>
      <c r="I25" s="21">
        <v>18</v>
      </c>
      <c r="J25" s="21">
        <f t="shared" si="0"/>
        <v>512</v>
      </c>
    </row>
    <row r="26" s="17" customFormat="1" customHeight="1" spans="1:10">
      <c r="A26" s="21">
        <f>COUNT($A$2:A25)+1</f>
        <v>21</v>
      </c>
      <c r="B26" s="21" t="s">
        <v>329</v>
      </c>
      <c r="C26" s="27" t="s">
        <v>354</v>
      </c>
      <c r="D26" s="21" t="s">
        <v>34</v>
      </c>
      <c r="E26" s="21">
        <v>1</v>
      </c>
      <c r="F26" s="21">
        <v>449</v>
      </c>
      <c r="G26" s="21">
        <v>9</v>
      </c>
      <c r="H26" s="21">
        <v>9</v>
      </c>
      <c r="I26" s="21">
        <v>9</v>
      </c>
      <c r="J26" s="21">
        <f t="shared" si="0"/>
        <v>476</v>
      </c>
    </row>
    <row r="27" s="17" customFormat="1" customHeight="1" spans="1:10">
      <c r="A27" s="29">
        <f>COUNT($A$2:A26)+1</f>
        <v>22</v>
      </c>
      <c r="B27" s="26" t="s">
        <v>329</v>
      </c>
      <c r="C27" s="30" t="s">
        <v>355</v>
      </c>
      <c r="D27" s="25" t="s">
        <v>34</v>
      </c>
      <c r="E27" s="25">
        <v>2</v>
      </c>
      <c r="F27" s="21">
        <v>832</v>
      </c>
      <c r="G27" s="21">
        <v>12</v>
      </c>
      <c r="H27" s="21">
        <v>12</v>
      </c>
      <c r="I27" s="21">
        <v>12</v>
      </c>
      <c r="J27" s="21">
        <f t="shared" si="0"/>
        <v>868</v>
      </c>
    </row>
    <row r="28" s="17" customFormat="1" customHeight="1" spans="1:10">
      <c r="A28" s="25"/>
      <c r="B28" s="25"/>
      <c r="C28" s="28" t="s">
        <v>356</v>
      </c>
      <c r="D28" s="21" t="s">
        <v>137</v>
      </c>
      <c r="E28" s="21"/>
      <c r="F28" s="21">
        <v>0</v>
      </c>
      <c r="G28" s="21">
        <v>0</v>
      </c>
      <c r="H28" s="21">
        <v>0</v>
      </c>
      <c r="I28" s="21">
        <v>0</v>
      </c>
      <c r="J28" s="21">
        <f t="shared" si="0"/>
        <v>0</v>
      </c>
    </row>
    <row r="29" s="17" customFormat="1" customHeight="1" spans="1:10">
      <c r="A29" s="21">
        <f>COUNT($A$2:A28)+1</f>
        <v>23</v>
      </c>
      <c r="B29" s="21" t="s">
        <v>329</v>
      </c>
      <c r="C29" s="21" t="s">
        <v>357</v>
      </c>
      <c r="D29" s="21" t="s">
        <v>34</v>
      </c>
      <c r="E29" s="21">
        <v>1</v>
      </c>
      <c r="F29" s="21">
        <v>467</v>
      </c>
      <c r="G29" s="21">
        <v>17</v>
      </c>
      <c r="H29" s="21">
        <v>17</v>
      </c>
      <c r="I29" s="21">
        <v>17</v>
      </c>
      <c r="J29" s="21">
        <f t="shared" si="0"/>
        <v>518</v>
      </c>
    </row>
    <row r="30" s="17" customFormat="1" customHeight="1" spans="1:10">
      <c r="A30" s="21">
        <f>COUNT($A$2:A29)+1</f>
        <v>24</v>
      </c>
      <c r="B30" s="27" t="s">
        <v>329</v>
      </c>
      <c r="C30" s="31" t="s">
        <v>358</v>
      </c>
      <c r="D30" s="31" t="s">
        <v>34</v>
      </c>
      <c r="E30" s="27">
        <v>1</v>
      </c>
      <c r="F30" s="21">
        <v>424</v>
      </c>
      <c r="G30" s="21">
        <v>14</v>
      </c>
      <c r="H30" s="21">
        <v>14</v>
      </c>
      <c r="I30" s="21">
        <v>14</v>
      </c>
      <c r="J30" s="21">
        <f t="shared" si="0"/>
        <v>466</v>
      </c>
    </row>
    <row r="31" s="17" customFormat="1" customHeight="1" spans="1:10">
      <c r="A31" s="21">
        <f>COUNT($A$2:A30)+1</f>
        <v>25</v>
      </c>
      <c r="B31" s="32" t="s">
        <v>329</v>
      </c>
      <c r="C31" s="33" t="s">
        <v>359</v>
      </c>
      <c r="D31" s="33" t="s">
        <v>34</v>
      </c>
      <c r="E31" s="32">
        <v>1</v>
      </c>
      <c r="F31" s="21">
        <v>419</v>
      </c>
      <c r="G31" s="21">
        <v>9</v>
      </c>
      <c r="H31" s="21">
        <v>9</v>
      </c>
      <c r="I31" s="21">
        <v>9</v>
      </c>
      <c r="J31" s="21">
        <f t="shared" si="0"/>
        <v>446</v>
      </c>
    </row>
    <row r="32" s="17" customFormat="1" customHeight="1" spans="1:10">
      <c r="A32" s="21">
        <f>COUNT($A$2:A31)+1</f>
        <v>26</v>
      </c>
      <c r="B32" s="32" t="s">
        <v>329</v>
      </c>
      <c r="C32" s="33" t="s">
        <v>360</v>
      </c>
      <c r="D32" s="33" t="s">
        <v>34</v>
      </c>
      <c r="E32" s="32">
        <v>1</v>
      </c>
      <c r="F32" s="21">
        <v>420</v>
      </c>
      <c r="G32" s="21">
        <v>10</v>
      </c>
      <c r="H32" s="21">
        <v>10</v>
      </c>
      <c r="I32" s="21">
        <v>10</v>
      </c>
      <c r="J32" s="21">
        <f t="shared" si="0"/>
        <v>450</v>
      </c>
    </row>
    <row r="33" s="17" customFormat="1" customHeight="1" spans="1:10">
      <c r="A33" s="21">
        <f>COUNT($A$2:A32)+1</f>
        <v>27</v>
      </c>
      <c r="B33" s="32" t="s">
        <v>329</v>
      </c>
      <c r="C33" s="33" t="s">
        <v>361</v>
      </c>
      <c r="D33" s="33" t="s">
        <v>34</v>
      </c>
      <c r="E33" s="32">
        <v>1</v>
      </c>
      <c r="F33" s="21">
        <v>425</v>
      </c>
      <c r="G33" s="21">
        <v>15</v>
      </c>
      <c r="H33" s="21">
        <v>15</v>
      </c>
      <c r="I33" s="21">
        <v>15</v>
      </c>
      <c r="J33" s="21">
        <f t="shared" si="0"/>
        <v>470</v>
      </c>
    </row>
    <row r="34" s="17" customFormat="1" customHeight="1" spans="1:10">
      <c r="A34" s="25">
        <f>COUNT($A$2:A33)+1</f>
        <v>28</v>
      </c>
      <c r="B34" s="32" t="s">
        <v>329</v>
      </c>
      <c r="C34" s="33" t="s">
        <v>362</v>
      </c>
      <c r="D34" s="33" t="s">
        <v>34</v>
      </c>
      <c r="E34" s="32">
        <v>1</v>
      </c>
      <c r="F34" s="21">
        <v>423</v>
      </c>
      <c r="G34" s="21">
        <v>13</v>
      </c>
      <c r="H34" s="21">
        <v>13</v>
      </c>
      <c r="I34" s="21">
        <v>13</v>
      </c>
      <c r="J34" s="21">
        <f t="shared" si="0"/>
        <v>462</v>
      </c>
    </row>
    <row r="35" s="17" customFormat="1" customHeight="1" spans="1:10">
      <c r="A35" s="25">
        <f>COUNT($A$2:A34)+1</f>
        <v>29</v>
      </c>
      <c r="B35" s="32" t="s">
        <v>329</v>
      </c>
      <c r="C35" s="33" t="s">
        <v>363</v>
      </c>
      <c r="D35" s="33" t="s">
        <v>34</v>
      </c>
      <c r="E35" s="32">
        <v>1</v>
      </c>
      <c r="F35" s="21">
        <v>451</v>
      </c>
      <c r="G35" s="21">
        <v>11</v>
      </c>
      <c r="H35" s="21">
        <v>11</v>
      </c>
      <c r="I35" s="21">
        <v>11</v>
      </c>
      <c r="J35" s="21">
        <f t="shared" si="0"/>
        <v>484</v>
      </c>
    </row>
    <row r="36" s="17" customFormat="1" customHeight="1" spans="1:10">
      <c r="A36" s="25">
        <f>COUNT($A$2:A35)+1</f>
        <v>30</v>
      </c>
      <c r="B36" s="32" t="s">
        <v>329</v>
      </c>
      <c r="C36" s="33" t="s">
        <v>364</v>
      </c>
      <c r="D36" s="33" t="s">
        <v>34</v>
      </c>
      <c r="E36" s="32">
        <v>1</v>
      </c>
      <c r="F36" s="21">
        <v>422</v>
      </c>
      <c r="G36" s="21">
        <v>12</v>
      </c>
      <c r="H36" s="21">
        <v>12</v>
      </c>
      <c r="I36" s="21">
        <v>12</v>
      </c>
      <c r="J36" s="21">
        <f t="shared" si="0"/>
        <v>458</v>
      </c>
    </row>
    <row r="37" s="17" customFormat="1" customHeight="1" spans="1:10">
      <c r="A37" s="25">
        <f>COUNT($A$2:A36)+1</f>
        <v>31</v>
      </c>
      <c r="B37" s="25" t="s">
        <v>365</v>
      </c>
      <c r="C37" s="21" t="s">
        <v>366</v>
      </c>
      <c r="D37" s="25" t="s">
        <v>34</v>
      </c>
      <c r="E37" s="25">
        <v>1</v>
      </c>
      <c r="F37" s="21">
        <v>452</v>
      </c>
      <c r="G37" s="21">
        <v>12</v>
      </c>
      <c r="H37" s="21">
        <v>12</v>
      </c>
      <c r="I37" s="21">
        <v>12</v>
      </c>
      <c r="J37" s="21">
        <f t="shared" si="0"/>
        <v>488</v>
      </c>
    </row>
    <row r="38" s="17" customFormat="1" customHeight="1" spans="1:10">
      <c r="A38" s="26">
        <f>COUNT($A$2:A37)+1</f>
        <v>32</v>
      </c>
      <c r="B38" s="26" t="s">
        <v>365</v>
      </c>
      <c r="C38" s="21" t="s">
        <v>367</v>
      </c>
      <c r="D38" s="21" t="s">
        <v>34</v>
      </c>
      <c r="E38" s="21">
        <v>1</v>
      </c>
      <c r="F38" s="21">
        <v>423</v>
      </c>
      <c r="G38" s="21">
        <v>13</v>
      </c>
      <c r="H38" s="21">
        <v>13</v>
      </c>
      <c r="I38" s="21">
        <v>13</v>
      </c>
      <c r="J38" s="21">
        <f t="shared" si="0"/>
        <v>462</v>
      </c>
    </row>
    <row r="39" s="17" customFormat="1" customHeight="1" spans="1:10">
      <c r="A39" s="26">
        <f>COUNT($A$2:A38)+1</f>
        <v>33</v>
      </c>
      <c r="B39" s="26" t="s">
        <v>365</v>
      </c>
      <c r="C39" s="21" t="s">
        <v>368</v>
      </c>
      <c r="D39" s="21" t="s">
        <v>34</v>
      </c>
      <c r="E39" s="21">
        <v>3</v>
      </c>
      <c r="F39" s="21">
        <f>446*3</f>
        <v>1338</v>
      </c>
      <c r="G39" s="21">
        <v>18</v>
      </c>
      <c r="H39" s="21">
        <v>18</v>
      </c>
      <c r="I39" s="21">
        <v>18</v>
      </c>
      <c r="J39" s="21">
        <f t="shared" si="0"/>
        <v>1392</v>
      </c>
    </row>
    <row r="40" s="17" customFormat="1" customHeight="1" spans="1:10">
      <c r="A40" s="29"/>
      <c r="B40" s="29"/>
      <c r="C40" s="21" t="s">
        <v>369</v>
      </c>
      <c r="D40" s="21" t="s">
        <v>370</v>
      </c>
      <c r="E40" s="21"/>
      <c r="F40" s="21">
        <v>0</v>
      </c>
      <c r="G40" s="21">
        <v>0</v>
      </c>
      <c r="H40" s="21">
        <v>0</v>
      </c>
      <c r="I40" s="21">
        <v>0</v>
      </c>
      <c r="J40" s="21">
        <f t="shared" si="0"/>
        <v>0</v>
      </c>
    </row>
    <row r="41" s="17" customFormat="1" customHeight="1" spans="1:10">
      <c r="A41" s="25"/>
      <c r="B41" s="25"/>
      <c r="C41" s="21" t="s">
        <v>371</v>
      </c>
      <c r="D41" s="21" t="s">
        <v>370</v>
      </c>
      <c r="E41" s="21"/>
      <c r="F41" s="21">
        <v>0</v>
      </c>
      <c r="G41" s="21">
        <v>0</v>
      </c>
      <c r="H41" s="21">
        <v>0</v>
      </c>
      <c r="I41" s="21">
        <v>0</v>
      </c>
      <c r="J41" s="21">
        <f t="shared" si="0"/>
        <v>0</v>
      </c>
    </row>
    <row r="42" s="17" customFormat="1" customHeight="1" spans="1:10">
      <c r="A42" s="21">
        <f>COUNT($A$2:A41)+1</f>
        <v>34</v>
      </c>
      <c r="B42" s="21" t="s">
        <v>365</v>
      </c>
      <c r="C42" s="21" t="s">
        <v>372</v>
      </c>
      <c r="D42" s="21" t="s">
        <v>34</v>
      </c>
      <c r="E42" s="21">
        <v>1</v>
      </c>
      <c r="F42" s="21">
        <v>448</v>
      </c>
      <c r="G42" s="21">
        <v>8</v>
      </c>
      <c r="H42" s="21">
        <v>8</v>
      </c>
      <c r="I42" s="21">
        <v>8</v>
      </c>
      <c r="J42" s="21">
        <f t="shared" si="0"/>
        <v>472</v>
      </c>
    </row>
    <row r="43" s="17" customFormat="1" customHeight="1" spans="1:10">
      <c r="A43" s="21">
        <f>COUNT($A$2:A42)+1</f>
        <v>35</v>
      </c>
      <c r="B43" s="21" t="s">
        <v>365</v>
      </c>
      <c r="C43" s="21" t="s">
        <v>373</v>
      </c>
      <c r="D43" s="21" t="s">
        <v>34</v>
      </c>
      <c r="E43" s="34">
        <v>1</v>
      </c>
      <c r="F43" s="21">
        <v>451</v>
      </c>
      <c r="G43" s="21">
        <v>11</v>
      </c>
      <c r="H43" s="21">
        <v>11</v>
      </c>
      <c r="I43" s="21">
        <v>11</v>
      </c>
      <c r="J43" s="21">
        <f t="shared" si="0"/>
        <v>484</v>
      </c>
    </row>
    <row r="44" s="17" customFormat="1" customHeight="1" spans="1:10">
      <c r="A44" s="21">
        <f>COUNT($A$2:A43)+1</f>
        <v>36</v>
      </c>
      <c r="B44" s="26" t="s">
        <v>365</v>
      </c>
      <c r="C44" s="21" t="s">
        <v>374</v>
      </c>
      <c r="D44" s="21" t="s">
        <v>34</v>
      </c>
      <c r="E44" s="21">
        <v>1</v>
      </c>
      <c r="F44" s="21">
        <v>456</v>
      </c>
      <c r="G44" s="21">
        <v>16</v>
      </c>
      <c r="H44" s="21">
        <v>16</v>
      </c>
      <c r="I44" s="21">
        <v>16</v>
      </c>
      <c r="J44" s="21">
        <f t="shared" si="0"/>
        <v>504</v>
      </c>
    </row>
    <row r="45" s="17" customFormat="1" customHeight="1" spans="1:10">
      <c r="A45" s="26">
        <f>COUNT($A$2:A44)+1</f>
        <v>37</v>
      </c>
      <c r="B45" s="26" t="s">
        <v>365</v>
      </c>
      <c r="C45" s="21" t="s">
        <v>375</v>
      </c>
      <c r="D45" s="21" t="s">
        <v>34</v>
      </c>
      <c r="E45" s="21">
        <v>2</v>
      </c>
      <c r="F45" s="21">
        <f>447*2</f>
        <v>894</v>
      </c>
      <c r="G45" s="21">
        <v>14</v>
      </c>
      <c r="H45" s="21">
        <v>14</v>
      </c>
      <c r="I45" s="21">
        <v>14</v>
      </c>
      <c r="J45" s="21">
        <f t="shared" si="0"/>
        <v>936</v>
      </c>
    </row>
    <row r="46" s="17" customFormat="1" customHeight="1" spans="1:10">
      <c r="A46" s="25"/>
      <c r="B46" s="25"/>
      <c r="C46" s="21" t="s">
        <v>376</v>
      </c>
      <c r="D46" s="21" t="s">
        <v>370</v>
      </c>
      <c r="E46" s="21"/>
      <c r="F46" s="21">
        <v>0</v>
      </c>
      <c r="G46" s="21">
        <v>0</v>
      </c>
      <c r="H46" s="21">
        <v>0</v>
      </c>
      <c r="I46" s="21">
        <v>0</v>
      </c>
      <c r="J46" s="21">
        <f t="shared" si="0"/>
        <v>0</v>
      </c>
    </row>
    <row r="47" s="17" customFormat="1" customHeight="1" spans="1:10">
      <c r="A47" s="21">
        <f>COUNT($A$2:A46)+1</f>
        <v>38</v>
      </c>
      <c r="B47" s="21" t="s">
        <v>365</v>
      </c>
      <c r="C47" s="21" t="s">
        <v>377</v>
      </c>
      <c r="D47" s="21" t="s">
        <v>34</v>
      </c>
      <c r="E47" s="21">
        <v>1</v>
      </c>
      <c r="F47" s="21">
        <v>421</v>
      </c>
      <c r="G47" s="21">
        <v>11</v>
      </c>
      <c r="H47" s="21">
        <v>11</v>
      </c>
      <c r="I47" s="21">
        <v>11</v>
      </c>
      <c r="J47" s="21">
        <f t="shared" si="0"/>
        <v>454</v>
      </c>
    </row>
    <row r="48" s="17" customFormat="1" customHeight="1" spans="1:10">
      <c r="A48" s="21">
        <f>COUNT($A$2:A47)+1</f>
        <v>39</v>
      </c>
      <c r="B48" s="21" t="s">
        <v>365</v>
      </c>
      <c r="C48" s="21" t="s">
        <v>378</v>
      </c>
      <c r="D48" s="21" t="s">
        <v>34</v>
      </c>
      <c r="E48" s="21">
        <v>1</v>
      </c>
      <c r="F48" s="21">
        <v>406</v>
      </c>
      <c r="G48" s="21">
        <v>16</v>
      </c>
      <c r="H48" s="21">
        <v>16</v>
      </c>
      <c r="I48" s="21">
        <v>16</v>
      </c>
      <c r="J48" s="21">
        <f t="shared" si="0"/>
        <v>454</v>
      </c>
    </row>
    <row r="49" s="17" customFormat="1" customHeight="1" spans="1:10">
      <c r="A49" s="26">
        <f>COUNT($A$2:A48)+1</f>
        <v>40</v>
      </c>
      <c r="B49" s="26" t="s">
        <v>365</v>
      </c>
      <c r="C49" s="21" t="s">
        <v>379</v>
      </c>
      <c r="D49" s="21" t="s">
        <v>34</v>
      </c>
      <c r="E49" s="21">
        <v>1</v>
      </c>
      <c r="F49" s="21">
        <v>423</v>
      </c>
      <c r="G49" s="21">
        <v>13</v>
      </c>
      <c r="H49" s="21">
        <v>13</v>
      </c>
      <c r="I49" s="21">
        <v>13</v>
      </c>
      <c r="J49" s="21">
        <f t="shared" si="0"/>
        <v>462</v>
      </c>
    </row>
    <row r="50" s="17" customFormat="1" customHeight="1" spans="1:10">
      <c r="A50" s="26">
        <f>COUNT($A$2:A49)+1</f>
        <v>41</v>
      </c>
      <c r="B50" s="26" t="s">
        <v>365</v>
      </c>
      <c r="C50" s="21" t="s">
        <v>380</v>
      </c>
      <c r="D50" s="21" t="s">
        <v>34</v>
      </c>
      <c r="E50" s="21">
        <v>1</v>
      </c>
      <c r="F50" s="21">
        <v>405</v>
      </c>
      <c r="G50" s="21">
        <v>15</v>
      </c>
      <c r="H50" s="21">
        <v>15</v>
      </c>
      <c r="I50" s="21">
        <v>15</v>
      </c>
      <c r="J50" s="21">
        <f t="shared" si="0"/>
        <v>450</v>
      </c>
    </row>
    <row r="51" s="17" customFormat="1" customHeight="1" spans="1:10">
      <c r="A51" s="26">
        <f>COUNT($A$2:A50)+1</f>
        <v>42</v>
      </c>
      <c r="B51" s="26" t="s">
        <v>365</v>
      </c>
      <c r="C51" s="24" t="s">
        <v>381</v>
      </c>
      <c r="D51" s="21" t="s">
        <v>34</v>
      </c>
      <c r="E51" s="21">
        <v>2</v>
      </c>
      <c r="F51" s="21">
        <f>448*2</f>
        <v>896</v>
      </c>
      <c r="G51" s="21">
        <v>16</v>
      </c>
      <c r="H51" s="21">
        <v>16</v>
      </c>
      <c r="I51" s="21">
        <v>16</v>
      </c>
      <c r="J51" s="21">
        <f t="shared" si="0"/>
        <v>944</v>
      </c>
    </row>
    <row r="52" s="17" customFormat="1" customHeight="1" spans="1:10">
      <c r="A52" s="25"/>
      <c r="B52" s="25"/>
      <c r="C52" s="24" t="s">
        <v>382</v>
      </c>
      <c r="D52" s="21" t="s">
        <v>135</v>
      </c>
      <c r="E52" s="21"/>
      <c r="F52" s="21">
        <v>0</v>
      </c>
      <c r="G52" s="21">
        <v>0</v>
      </c>
      <c r="H52" s="21">
        <v>0</v>
      </c>
      <c r="I52" s="21">
        <v>0</v>
      </c>
      <c r="J52" s="21">
        <f t="shared" si="0"/>
        <v>0</v>
      </c>
    </row>
    <row r="53" s="17" customFormat="1" customHeight="1" spans="1:10">
      <c r="A53" s="26">
        <f>COUNT($A$2:A52)+1</f>
        <v>43</v>
      </c>
      <c r="B53" s="26" t="s">
        <v>365</v>
      </c>
      <c r="C53" s="24" t="s">
        <v>383</v>
      </c>
      <c r="D53" s="21" t="s">
        <v>139</v>
      </c>
      <c r="E53" s="21">
        <v>1</v>
      </c>
      <c r="F53" s="21">
        <v>418</v>
      </c>
      <c r="G53" s="21">
        <v>8</v>
      </c>
      <c r="H53" s="21">
        <v>8</v>
      </c>
      <c r="I53" s="21">
        <v>8</v>
      </c>
      <c r="J53" s="21">
        <f t="shared" si="0"/>
        <v>442</v>
      </c>
    </row>
    <row r="54" s="17" customFormat="1" customHeight="1" spans="1:10">
      <c r="A54" s="26">
        <f>COUNT($A$2:A53)+1</f>
        <v>44</v>
      </c>
      <c r="B54" s="21" t="s">
        <v>365</v>
      </c>
      <c r="C54" s="24" t="s">
        <v>384</v>
      </c>
      <c r="D54" s="21" t="s">
        <v>139</v>
      </c>
      <c r="E54" s="21">
        <v>1</v>
      </c>
      <c r="F54" s="21">
        <v>430</v>
      </c>
      <c r="G54" s="21">
        <v>20</v>
      </c>
      <c r="H54" s="21">
        <v>20</v>
      </c>
      <c r="I54" s="21">
        <v>20</v>
      </c>
      <c r="J54" s="21">
        <f t="shared" si="0"/>
        <v>490</v>
      </c>
    </row>
    <row r="55" s="17" customFormat="1" customHeight="1" spans="1:10">
      <c r="A55" s="21">
        <f>COUNT($A$2:A54)+1</f>
        <v>45</v>
      </c>
      <c r="B55" s="21" t="s">
        <v>365</v>
      </c>
      <c r="C55" s="25" t="s">
        <v>385</v>
      </c>
      <c r="D55" s="25" t="s">
        <v>34</v>
      </c>
      <c r="E55" s="25">
        <v>1</v>
      </c>
      <c r="F55" s="21">
        <v>445</v>
      </c>
      <c r="G55" s="21">
        <v>5</v>
      </c>
      <c r="H55" s="21">
        <v>5</v>
      </c>
      <c r="I55" s="21">
        <v>5</v>
      </c>
      <c r="J55" s="21">
        <f t="shared" si="0"/>
        <v>460</v>
      </c>
    </row>
    <row r="56" s="17" customFormat="1" customHeight="1" spans="1:10">
      <c r="A56" s="21">
        <f>COUNT($A$2:A55)+1</f>
        <v>46</v>
      </c>
      <c r="B56" s="25" t="s">
        <v>365</v>
      </c>
      <c r="C56" s="25" t="s">
        <v>386</v>
      </c>
      <c r="D56" s="25" t="s">
        <v>34</v>
      </c>
      <c r="E56" s="25">
        <v>1</v>
      </c>
      <c r="F56" s="21">
        <v>419</v>
      </c>
      <c r="G56" s="21">
        <v>9</v>
      </c>
      <c r="H56" s="21">
        <v>9</v>
      </c>
      <c r="I56" s="21">
        <v>9</v>
      </c>
      <c r="J56" s="21">
        <f t="shared" si="0"/>
        <v>446</v>
      </c>
    </row>
    <row r="57" s="17" customFormat="1" customHeight="1" spans="1:10">
      <c r="A57" s="21">
        <f>COUNT($A$2:A56)+1</f>
        <v>47</v>
      </c>
      <c r="B57" s="32" t="s">
        <v>365</v>
      </c>
      <c r="C57" s="33" t="s">
        <v>387</v>
      </c>
      <c r="D57" s="33" t="s">
        <v>34</v>
      </c>
      <c r="E57" s="32">
        <v>1</v>
      </c>
      <c r="F57" s="21">
        <v>423</v>
      </c>
      <c r="G57" s="21">
        <v>13</v>
      </c>
      <c r="H57" s="21">
        <v>13</v>
      </c>
      <c r="I57" s="21">
        <v>13</v>
      </c>
      <c r="J57" s="21">
        <f t="shared" si="0"/>
        <v>462</v>
      </c>
    </row>
    <row r="58" s="17" customFormat="1" customHeight="1" spans="1:10">
      <c r="A58" s="21">
        <f>COUNT($A$2:A57)+1</f>
        <v>48</v>
      </c>
      <c r="B58" s="32" t="s">
        <v>365</v>
      </c>
      <c r="C58" s="33" t="s">
        <v>388</v>
      </c>
      <c r="D58" s="33" t="s">
        <v>34</v>
      </c>
      <c r="E58" s="32">
        <v>1</v>
      </c>
      <c r="F58" s="21">
        <v>425</v>
      </c>
      <c r="G58" s="21">
        <v>15</v>
      </c>
      <c r="H58" s="21">
        <v>15</v>
      </c>
      <c r="I58" s="21">
        <v>15</v>
      </c>
      <c r="J58" s="21">
        <f t="shared" si="0"/>
        <v>470</v>
      </c>
    </row>
    <row r="59" s="17" customFormat="1" customHeight="1" spans="1:10">
      <c r="A59" s="21">
        <f>COUNT($A$2:A58)+1</f>
        <v>49</v>
      </c>
      <c r="B59" s="21" t="s">
        <v>365</v>
      </c>
      <c r="C59" s="21" t="s">
        <v>389</v>
      </c>
      <c r="D59" s="21" t="s">
        <v>34</v>
      </c>
      <c r="E59" s="21">
        <v>1</v>
      </c>
      <c r="F59" s="27">
        <v>403</v>
      </c>
      <c r="G59" s="27">
        <v>13</v>
      </c>
      <c r="H59" s="27">
        <v>13</v>
      </c>
      <c r="I59" s="27">
        <v>13</v>
      </c>
      <c r="J59" s="21">
        <f t="shared" si="0"/>
        <v>442</v>
      </c>
    </row>
    <row r="60" s="17" customFormat="1" customHeight="1" spans="1:10">
      <c r="A60" s="21">
        <f>COUNT($A$2:A59)+1</f>
        <v>50</v>
      </c>
      <c r="B60" s="21" t="s">
        <v>390</v>
      </c>
      <c r="C60" s="21" t="s">
        <v>391</v>
      </c>
      <c r="D60" s="21" t="s">
        <v>34</v>
      </c>
      <c r="E60" s="27">
        <v>1</v>
      </c>
      <c r="F60" s="21">
        <v>458</v>
      </c>
      <c r="G60" s="21">
        <v>18</v>
      </c>
      <c r="H60" s="21">
        <v>18</v>
      </c>
      <c r="I60" s="21">
        <v>18</v>
      </c>
      <c r="J60" s="21">
        <f t="shared" si="0"/>
        <v>512</v>
      </c>
    </row>
    <row r="61" s="17" customFormat="1" customHeight="1" spans="1:10">
      <c r="A61" s="21">
        <f>COUNT($A$2:A60)+1</f>
        <v>51</v>
      </c>
      <c r="B61" s="35" t="s">
        <v>390</v>
      </c>
      <c r="C61" s="36" t="s">
        <v>392</v>
      </c>
      <c r="D61" s="36" t="s">
        <v>34</v>
      </c>
      <c r="E61" s="32">
        <v>2</v>
      </c>
      <c r="F61" s="21">
        <v>888</v>
      </c>
      <c r="G61" s="21">
        <v>8</v>
      </c>
      <c r="H61" s="21">
        <v>8</v>
      </c>
      <c r="I61" s="21">
        <v>8</v>
      </c>
      <c r="J61" s="21">
        <f t="shared" si="0"/>
        <v>912</v>
      </c>
    </row>
    <row r="62" s="17" customFormat="1" customHeight="1" spans="1:10">
      <c r="A62" s="21"/>
      <c r="B62" s="35"/>
      <c r="C62" s="36" t="s">
        <v>393</v>
      </c>
      <c r="D62" s="36" t="s">
        <v>332</v>
      </c>
      <c r="E62" s="32"/>
      <c r="F62" s="21">
        <v>0</v>
      </c>
      <c r="G62" s="21">
        <v>0</v>
      </c>
      <c r="H62" s="21">
        <v>0</v>
      </c>
      <c r="I62" s="21">
        <v>0</v>
      </c>
      <c r="J62" s="21">
        <f t="shared" si="0"/>
        <v>0</v>
      </c>
    </row>
    <row r="63" s="17" customFormat="1" customHeight="1" spans="1:10">
      <c r="A63" s="21">
        <f>COUNT($A$2:A62)+1</f>
        <v>52</v>
      </c>
      <c r="B63" s="21" t="s">
        <v>390</v>
      </c>
      <c r="C63" s="21" t="s">
        <v>394</v>
      </c>
      <c r="D63" s="21" t="s">
        <v>34</v>
      </c>
      <c r="E63" s="21">
        <v>1</v>
      </c>
      <c r="F63" s="21">
        <v>459</v>
      </c>
      <c r="G63" s="21">
        <v>19</v>
      </c>
      <c r="H63" s="21">
        <v>19</v>
      </c>
      <c r="I63" s="21">
        <v>19</v>
      </c>
      <c r="J63" s="21">
        <f t="shared" si="0"/>
        <v>516</v>
      </c>
    </row>
    <row r="64" s="17" customFormat="1" customHeight="1" spans="1:10">
      <c r="A64" s="26">
        <f>COUNT($A$2:A63)+1</f>
        <v>53</v>
      </c>
      <c r="B64" s="26" t="s">
        <v>390</v>
      </c>
      <c r="C64" s="21" t="s">
        <v>395</v>
      </c>
      <c r="D64" s="21" t="s">
        <v>34</v>
      </c>
      <c r="E64" s="21">
        <v>3</v>
      </c>
      <c r="F64" s="21">
        <f>415*3</f>
        <v>1245</v>
      </c>
      <c r="G64" s="21">
        <v>15</v>
      </c>
      <c r="H64" s="21">
        <v>15</v>
      </c>
      <c r="I64" s="21">
        <v>15</v>
      </c>
      <c r="J64" s="21">
        <f t="shared" si="0"/>
        <v>1290</v>
      </c>
    </row>
    <row r="65" s="17" customFormat="1" customHeight="1" spans="1:10">
      <c r="A65" s="29"/>
      <c r="B65" s="29"/>
      <c r="C65" s="21" t="s">
        <v>396</v>
      </c>
      <c r="D65" s="21" t="s">
        <v>135</v>
      </c>
      <c r="E65" s="21"/>
      <c r="F65" s="21">
        <v>0</v>
      </c>
      <c r="G65" s="21">
        <v>0</v>
      </c>
      <c r="H65" s="21">
        <v>0</v>
      </c>
      <c r="I65" s="21">
        <v>0</v>
      </c>
      <c r="J65" s="21">
        <f t="shared" si="0"/>
        <v>0</v>
      </c>
    </row>
    <row r="66" s="17" customFormat="1" customHeight="1" spans="1:10">
      <c r="A66" s="25"/>
      <c r="B66" s="25"/>
      <c r="C66" s="21" t="s">
        <v>397</v>
      </c>
      <c r="D66" s="21" t="s">
        <v>137</v>
      </c>
      <c r="E66" s="21"/>
      <c r="F66" s="21">
        <v>0</v>
      </c>
      <c r="G66" s="21">
        <v>0</v>
      </c>
      <c r="H66" s="21">
        <v>0</v>
      </c>
      <c r="I66" s="21">
        <v>0</v>
      </c>
      <c r="J66" s="21">
        <f t="shared" si="0"/>
        <v>0</v>
      </c>
    </row>
    <row r="67" s="17" customFormat="1" customHeight="1" spans="1:10">
      <c r="A67" s="21">
        <f>COUNT($A$2:A66)+1</f>
        <v>54</v>
      </c>
      <c r="B67" s="21" t="s">
        <v>390</v>
      </c>
      <c r="C67" s="21" t="s">
        <v>398</v>
      </c>
      <c r="D67" s="21" t="s">
        <v>34</v>
      </c>
      <c r="E67" s="21">
        <v>1</v>
      </c>
      <c r="F67" s="21">
        <v>449</v>
      </c>
      <c r="G67" s="21">
        <v>9</v>
      </c>
      <c r="H67" s="21">
        <v>9</v>
      </c>
      <c r="I67" s="21">
        <v>9</v>
      </c>
      <c r="J67" s="21">
        <f t="shared" ref="J67:J91" si="1">F67+G67+H67+I67</f>
        <v>476</v>
      </c>
    </row>
    <row r="68" s="17" customFormat="1" customHeight="1" spans="1:10">
      <c r="A68" s="26">
        <f>COUNT($A$2:A67)+1</f>
        <v>55</v>
      </c>
      <c r="B68" s="26" t="s">
        <v>390</v>
      </c>
      <c r="C68" s="21" t="s">
        <v>399</v>
      </c>
      <c r="D68" s="21" t="s">
        <v>34</v>
      </c>
      <c r="E68" s="21">
        <v>1</v>
      </c>
      <c r="F68" s="21">
        <v>405</v>
      </c>
      <c r="G68" s="21">
        <v>15</v>
      </c>
      <c r="H68" s="21">
        <v>15</v>
      </c>
      <c r="I68" s="21">
        <v>15</v>
      </c>
      <c r="J68" s="21">
        <f t="shared" si="1"/>
        <v>450</v>
      </c>
    </row>
    <row r="69" s="17" customFormat="1" customHeight="1" spans="1:10">
      <c r="A69" s="26">
        <f>COUNT($A$2:A68)+1</f>
        <v>56</v>
      </c>
      <c r="B69" s="26" t="s">
        <v>390</v>
      </c>
      <c r="C69" s="21" t="s">
        <v>400</v>
      </c>
      <c r="D69" s="21" t="s">
        <v>34</v>
      </c>
      <c r="E69" s="21">
        <v>2</v>
      </c>
      <c r="F69" s="21">
        <f>414*2</f>
        <v>828</v>
      </c>
      <c r="G69" s="21">
        <v>8</v>
      </c>
      <c r="H69" s="21">
        <v>8</v>
      </c>
      <c r="I69" s="21">
        <v>8</v>
      </c>
      <c r="J69" s="21">
        <f t="shared" si="1"/>
        <v>852</v>
      </c>
    </row>
    <row r="70" s="17" customFormat="1" customHeight="1" spans="1:10">
      <c r="A70" s="25"/>
      <c r="B70" s="25"/>
      <c r="C70" s="21" t="s">
        <v>297</v>
      </c>
      <c r="D70" s="21" t="s">
        <v>332</v>
      </c>
      <c r="E70" s="21"/>
      <c r="F70" s="21">
        <v>0</v>
      </c>
      <c r="G70" s="21">
        <v>0</v>
      </c>
      <c r="H70" s="21">
        <v>0</v>
      </c>
      <c r="I70" s="21">
        <v>0</v>
      </c>
      <c r="J70" s="21">
        <f t="shared" si="1"/>
        <v>0</v>
      </c>
    </row>
    <row r="71" s="17" customFormat="1" customHeight="1" spans="1:10">
      <c r="A71" s="26">
        <f>COUNT($A$2:A70)+1</f>
        <v>57</v>
      </c>
      <c r="B71" s="26" t="s">
        <v>390</v>
      </c>
      <c r="C71" s="26" t="s">
        <v>401</v>
      </c>
      <c r="D71" s="21" t="s">
        <v>34</v>
      </c>
      <c r="E71" s="21">
        <v>2</v>
      </c>
      <c r="F71" s="21">
        <f>396*2</f>
        <v>792</v>
      </c>
      <c r="G71" s="21">
        <v>12</v>
      </c>
      <c r="H71" s="21">
        <v>12</v>
      </c>
      <c r="I71" s="21">
        <v>12</v>
      </c>
      <c r="J71" s="21">
        <f t="shared" si="1"/>
        <v>828</v>
      </c>
    </row>
    <row r="72" s="17" customFormat="1" customHeight="1" spans="1:10">
      <c r="A72" s="25"/>
      <c r="B72" s="25"/>
      <c r="C72" s="21" t="s">
        <v>402</v>
      </c>
      <c r="D72" s="21" t="s">
        <v>332</v>
      </c>
      <c r="E72" s="21"/>
      <c r="F72" s="21">
        <v>0</v>
      </c>
      <c r="G72" s="21">
        <v>0</v>
      </c>
      <c r="H72" s="21">
        <v>0</v>
      </c>
      <c r="I72" s="21">
        <v>0</v>
      </c>
      <c r="J72" s="21">
        <f t="shared" si="1"/>
        <v>0</v>
      </c>
    </row>
    <row r="73" s="17" customFormat="1" customHeight="1" spans="1:10">
      <c r="A73" s="26">
        <f>COUNT($A$2:A72)+1</f>
        <v>58</v>
      </c>
      <c r="B73" s="26" t="s">
        <v>390</v>
      </c>
      <c r="C73" s="21" t="s">
        <v>403</v>
      </c>
      <c r="D73" s="21" t="s">
        <v>34</v>
      </c>
      <c r="E73" s="21">
        <v>2</v>
      </c>
      <c r="F73" s="21">
        <f>447*2</f>
        <v>894</v>
      </c>
      <c r="G73" s="21">
        <v>14</v>
      </c>
      <c r="H73" s="21">
        <v>14</v>
      </c>
      <c r="I73" s="21">
        <v>14</v>
      </c>
      <c r="J73" s="21">
        <f t="shared" si="1"/>
        <v>936</v>
      </c>
    </row>
    <row r="74" s="17" customFormat="1" customHeight="1" spans="1:10">
      <c r="A74" s="25"/>
      <c r="B74" s="25"/>
      <c r="C74" s="21" t="s">
        <v>404</v>
      </c>
      <c r="D74" s="21" t="s">
        <v>137</v>
      </c>
      <c r="E74" s="21"/>
      <c r="F74" s="21">
        <v>0</v>
      </c>
      <c r="G74" s="21">
        <v>0</v>
      </c>
      <c r="H74" s="21">
        <v>0</v>
      </c>
      <c r="I74" s="21">
        <v>0</v>
      </c>
      <c r="J74" s="21">
        <f t="shared" si="1"/>
        <v>0</v>
      </c>
    </row>
    <row r="75" s="17" customFormat="1" customHeight="1" spans="1:10">
      <c r="A75" s="26">
        <f>COUNT($A$2:A74)+1</f>
        <v>59</v>
      </c>
      <c r="B75" s="26" t="s">
        <v>390</v>
      </c>
      <c r="C75" s="21" t="s">
        <v>405</v>
      </c>
      <c r="D75" s="21" t="s">
        <v>34</v>
      </c>
      <c r="E75" s="21">
        <v>3</v>
      </c>
      <c r="F75" s="21">
        <f>396*3</f>
        <v>1188</v>
      </c>
      <c r="G75" s="21">
        <v>18</v>
      </c>
      <c r="H75" s="21">
        <v>18</v>
      </c>
      <c r="I75" s="21">
        <v>18</v>
      </c>
      <c r="J75" s="21">
        <f t="shared" si="1"/>
        <v>1242</v>
      </c>
    </row>
    <row r="76" s="17" customFormat="1" customHeight="1" spans="1:10">
      <c r="A76" s="29"/>
      <c r="B76" s="29"/>
      <c r="C76" s="21" t="s">
        <v>406</v>
      </c>
      <c r="D76" s="21" t="s">
        <v>332</v>
      </c>
      <c r="E76" s="21"/>
      <c r="F76" s="21">
        <v>0</v>
      </c>
      <c r="G76" s="21">
        <v>0</v>
      </c>
      <c r="H76" s="21">
        <v>0</v>
      </c>
      <c r="I76" s="21">
        <v>0</v>
      </c>
      <c r="J76" s="21">
        <f t="shared" si="1"/>
        <v>0</v>
      </c>
    </row>
    <row r="77" s="17" customFormat="1" customHeight="1" spans="1:10">
      <c r="A77" s="25"/>
      <c r="B77" s="25"/>
      <c r="C77" s="21" t="s">
        <v>407</v>
      </c>
      <c r="D77" s="21" t="s">
        <v>135</v>
      </c>
      <c r="E77" s="21"/>
      <c r="F77" s="21">
        <v>0</v>
      </c>
      <c r="G77" s="21">
        <v>0</v>
      </c>
      <c r="H77" s="21">
        <v>0</v>
      </c>
      <c r="I77" s="21">
        <v>0</v>
      </c>
      <c r="J77" s="21">
        <f t="shared" si="1"/>
        <v>0</v>
      </c>
    </row>
    <row r="78" s="17" customFormat="1" customHeight="1" spans="1:10">
      <c r="A78" s="26">
        <f>COUNT($A$2:A77)+1</f>
        <v>60</v>
      </c>
      <c r="B78" s="26" t="s">
        <v>390</v>
      </c>
      <c r="C78" s="21" t="s">
        <v>408</v>
      </c>
      <c r="D78" s="21" t="s">
        <v>34</v>
      </c>
      <c r="E78" s="21">
        <v>2</v>
      </c>
      <c r="F78" s="21">
        <f>418*2</f>
        <v>836</v>
      </c>
      <c r="G78" s="21">
        <v>16</v>
      </c>
      <c r="H78" s="21">
        <v>16</v>
      </c>
      <c r="I78" s="21">
        <v>16</v>
      </c>
      <c r="J78" s="21">
        <f t="shared" si="1"/>
        <v>884</v>
      </c>
    </row>
    <row r="79" s="17" customFormat="1" customHeight="1" spans="1:10">
      <c r="A79" s="25"/>
      <c r="B79" s="25"/>
      <c r="C79" s="21" t="s">
        <v>409</v>
      </c>
      <c r="D79" s="21" t="s">
        <v>41</v>
      </c>
      <c r="E79" s="21"/>
      <c r="F79" s="21">
        <v>0</v>
      </c>
      <c r="G79" s="21">
        <v>0</v>
      </c>
      <c r="H79" s="21">
        <v>0</v>
      </c>
      <c r="I79" s="21">
        <v>0</v>
      </c>
      <c r="J79" s="21">
        <f t="shared" si="1"/>
        <v>0</v>
      </c>
    </row>
    <row r="80" s="17" customFormat="1" customHeight="1" spans="1:10">
      <c r="A80" s="21">
        <f>COUNT($A$2:A79)+1</f>
        <v>61</v>
      </c>
      <c r="B80" s="32" t="s">
        <v>390</v>
      </c>
      <c r="C80" s="33" t="s">
        <v>410</v>
      </c>
      <c r="D80" s="33" t="s">
        <v>34</v>
      </c>
      <c r="E80" s="32">
        <v>1</v>
      </c>
      <c r="F80" s="21">
        <v>422</v>
      </c>
      <c r="G80" s="21">
        <v>12</v>
      </c>
      <c r="H80" s="21">
        <v>12</v>
      </c>
      <c r="I80" s="21">
        <v>12</v>
      </c>
      <c r="J80" s="21">
        <f t="shared" si="1"/>
        <v>458</v>
      </c>
    </row>
    <row r="81" s="17" customFormat="1" customHeight="1" spans="1:10">
      <c r="A81" s="29">
        <f>COUNT($A$2:A80)+1</f>
        <v>62</v>
      </c>
      <c r="B81" s="37" t="s">
        <v>390</v>
      </c>
      <c r="C81" s="33" t="s">
        <v>411</v>
      </c>
      <c r="D81" s="33" t="s">
        <v>34</v>
      </c>
      <c r="E81" s="32"/>
      <c r="F81" s="21">
        <v>0</v>
      </c>
      <c r="G81" s="21">
        <v>0</v>
      </c>
      <c r="H81" s="21">
        <v>0</v>
      </c>
      <c r="I81" s="21">
        <v>0</v>
      </c>
      <c r="J81" s="21">
        <f t="shared" si="1"/>
        <v>0</v>
      </c>
    </row>
    <row r="82" s="17" customFormat="1" customHeight="1" spans="1:10">
      <c r="A82" s="29"/>
      <c r="B82" s="37"/>
      <c r="C82" s="33" t="s">
        <v>412</v>
      </c>
      <c r="D82" s="33" t="s">
        <v>44</v>
      </c>
      <c r="E82" s="32">
        <v>3</v>
      </c>
      <c r="F82" s="21">
        <f>398*3</f>
        <v>1194</v>
      </c>
      <c r="G82" s="21">
        <v>24</v>
      </c>
      <c r="H82" s="21">
        <v>24</v>
      </c>
      <c r="I82" s="21">
        <v>24</v>
      </c>
      <c r="J82" s="21">
        <f t="shared" si="1"/>
        <v>1266</v>
      </c>
    </row>
    <row r="83" s="17" customFormat="1" customHeight="1" spans="1:10">
      <c r="A83" s="25"/>
      <c r="B83" s="32"/>
      <c r="C83" s="33" t="s">
        <v>413</v>
      </c>
      <c r="D83" s="33" t="s">
        <v>41</v>
      </c>
      <c r="E83" s="32"/>
      <c r="F83" s="21">
        <v>0</v>
      </c>
      <c r="G83" s="21">
        <v>0</v>
      </c>
      <c r="H83" s="21">
        <v>0</v>
      </c>
      <c r="I83" s="21">
        <v>0</v>
      </c>
      <c r="J83" s="21">
        <f t="shared" si="1"/>
        <v>0</v>
      </c>
    </row>
    <row r="84" s="17" customFormat="1" customHeight="1" spans="1:10">
      <c r="A84" s="25">
        <f>COUNT($A$2:A83)+1</f>
        <v>63</v>
      </c>
      <c r="B84" s="32" t="s">
        <v>390</v>
      </c>
      <c r="C84" s="25" t="s">
        <v>414</v>
      </c>
      <c r="D84" s="33" t="s">
        <v>34</v>
      </c>
      <c r="E84" s="32">
        <v>1</v>
      </c>
      <c r="F84" s="21">
        <v>427</v>
      </c>
      <c r="G84" s="21">
        <v>17</v>
      </c>
      <c r="H84" s="21">
        <v>17</v>
      </c>
      <c r="I84" s="21">
        <v>17</v>
      </c>
      <c r="J84" s="21">
        <f t="shared" si="1"/>
        <v>478</v>
      </c>
    </row>
    <row r="85" s="17" customFormat="1" customHeight="1" spans="1:10">
      <c r="A85" s="25">
        <f>COUNT($A$2:A84)+1</f>
        <v>64</v>
      </c>
      <c r="B85" s="32" t="s">
        <v>390</v>
      </c>
      <c r="C85" s="25" t="s">
        <v>415</v>
      </c>
      <c r="D85" s="33" t="s">
        <v>34</v>
      </c>
      <c r="E85" s="32">
        <v>1</v>
      </c>
      <c r="F85" s="21">
        <v>416</v>
      </c>
      <c r="G85" s="21">
        <v>6</v>
      </c>
      <c r="H85" s="21">
        <v>6</v>
      </c>
      <c r="I85" s="21">
        <v>6</v>
      </c>
      <c r="J85" s="21">
        <f t="shared" si="1"/>
        <v>434</v>
      </c>
    </row>
    <row r="86" s="17" customFormat="1" customHeight="1" spans="1:10">
      <c r="A86" s="38">
        <f>COUNT($A$2:A85)+1</f>
        <v>65</v>
      </c>
      <c r="B86" s="39" t="s">
        <v>390</v>
      </c>
      <c r="C86" s="38" t="s">
        <v>416</v>
      </c>
      <c r="D86" s="40" t="s">
        <v>34</v>
      </c>
      <c r="E86" s="39">
        <v>1</v>
      </c>
      <c r="F86" s="41">
        <v>425</v>
      </c>
      <c r="G86" s="21">
        <v>15</v>
      </c>
      <c r="H86" s="21">
        <v>15</v>
      </c>
      <c r="I86" s="21">
        <v>15</v>
      </c>
      <c r="J86" s="21">
        <f t="shared" si="1"/>
        <v>470</v>
      </c>
    </row>
    <row r="87" s="17" customFormat="1" customHeight="1" spans="1:10">
      <c r="A87" s="42">
        <f>COUNT($A$2:A86)+1</f>
        <v>66</v>
      </c>
      <c r="B87" s="43" t="s">
        <v>329</v>
      </c>
      <c r="C87" s="44" t="s">
        <v>417</v>
      </c>
      <c r="D87" s="45" t="s">
        <v>34</v>
      </c>
      <c r="E87" s="45">
        <v>2</v>
      </c>
      <c r="F87" s="27">
        <f>398*2</f>
        <v>796</v>
      </c>
      <c r="G87" s="27">
        <v>16</v>
      </c>
      <c r="H87" s="27">
        <v>16</v>
      </c>
      <c r="I87" s="27">
        <v>16</v>
      </c>
      <c r="J87" s="21">
        <f t="shared" si="1"/>
        <v>844</v>
      </c>
    </row>
    <row r="88" s="17" customFormat="1" customHeight="1" spans="1:10">
      <c r="A88" s="46"/>
      <c r="B88" s="46"/>
      <c r="C88" s="44" t="s">
        <v>418</v>
      </c>
      <c r="D88" s="45" t="s">
        <v>332</v>
      </c>
      <c r="E88" s="45"/>
      <c r="F88" s="21">
        <v>0</v>
      </c>
      <c r="G88" s="21">
        <v>0</v>
      </c>
      <c r="H88" s="21">
        <v>0</v>
      </c>
      <c r="I88" s="21">
        <v>0</v>
      </c>
      <c r="J88" s="21">
        <f t="shared" si="1"/>
        <v>0</v>
      </c>
    </row>
    <row r="89" s="17" customFormat="1" customHeight="1" spans="1:10">
      <c r="A89" s="46">
        <f>COUNT($A$2:A88)+1</f>
        <v>67</v>
      </c>
      <c r="B89" s="46" t="s">
        <v>329</v>
      </c>
      <c r="C89" s="47" t="s">
        <v>419</v>
      </c>
      <c r="D89" s="46" t="s">
        <v>34</v>
      </c>
      <c r="E89" s="45">
        <v>1</v>
      </c>
      <c r="F89" s="27">
        <v>403</v>
      </c>
      <c r="G89" s="27">
        <v>13</v>
      </c>
      <c r="H89" s="27">
        <v>13</v>
      </c>
      <c r="I89" s="27">
        <v>13</v>
      </c>
      <c r="J89" s="21">
        <f t="shared" si="1"/>
        <v>442</v>
      </c>
    </row>
    <row r="90" s="17" customFormat="1" customHeight="1" spans="1:10">
      <c r="A90" s="46">
        <f>COUNT($A$2:A89)+1</f>
        <v>68</v>
      </c>
      <c r="B90" s="46" t="s">
        <v>329</v>
      </c>
      <c r="C90" s="47" t="s">
        <v>420</v>
      </c>
      <c r="D90" s="46" t="s">
        <v>34</v>
      </c>
      <c r="E90" s="45">
        <v>1</v>
      </c>
      <c r="F90" s="27">
        <v>400</v>
      </c>
      <c r="G90" s="27">
        <v>10</v>
      </c>
      <c r="H90" s="27">
        <v>10</v>
      </c>
      <c r="I90" s="27">
        <v>10</v>
      </c>
      <c r="J90" s="21">
        <f t="shared" si="1"/>
        <v>430</v>
      </c>
    </row>
    <row r="91" s="17" customFormat="1" ht="32" customHeight="1" spans="1:10">
      <c r="A91" s="25"/>
      <c r="B91" s="25" t="s">
        <v>15</v>
      </c>
      <c r="C91" s="25"/>
      <c r="D91" s="25"/>
      <c r="E91" s="21">
        <f>SUM(E3:E90)</f>
        <v>88</v>
      </c>
      <c r="F91" s="21">
        <f>SUM(F3:F90)</f>
        <v>37500</v>
      </c>
      <c r="G91" s="21">
        <f>SUM(G3:G90)</f>
        <v>860</v>
      </c>
      <c r="H91" s="21">
        <f>SUM(H3:H90)</f>
        <v>860</v>
      </c>
      <c r="I91" s="21">
        <f>SUM(I3:I90)</f>
        <v>860</v>
      </c>
      <c r="J91" s="21">
        <f t="shared" si="1"/>
        <v>40080</v>
      </c>
    </row>
    <row r="92" s="17" customFormat="1" customHeight="1" spans="1:10">
      <c r="A92" s="48"/>
      <c r="B92" s="48"/>
      <c r="C92" s="48"/>
      <c r="D92" s="48"/>
      <c r="E92" s="48"/>
      <c r="F92" s="48"/>
      <c r="G92" s="48"/>
      <c r="H92" s="48"/>
      <c r="I92" s="48"/>
      <c r="J92" s="48"/>
    </row>
    <row r="93" s="17" customFormat="1" customHeight="1" spans="1:10">
      <c r="A93" s="48"/>
      <c r="B93" s="48"/>
      <c r="C93" s="48"/>
      <c r="D93" s="48"/>
      <c r="E93" s="48"/>
      <c r="F93" s="48"/>
      <c r="G93" s="48"/>
      <c r="H93" s="48"/>
      <c r="I93" s="48"/>
      <c r="J93" s="48"/>
    </row>
    <row r="94" s="17" customFormat="1" customHeight="1"/>
    <row r="95" s="18" customFormat="1" customHeight="1"/>
    <row r="96" s="18" customFormat="1" customHeight="1"/>
  </sheetData>
  <mergeCells count="33">
    <mergeCell ref="A1:J1"/>
    <mergeCell ref="A3:A4"/>
    <mergeCell ref="A6:A7"/>
    <mergeCell ref="A19:A20"/>
    <mergeCell ref="A27:A28"/>
    <mergeCell ref="A39:A41"/>
    <mergeCell ref="A45:A46"/>
    <mergeCell ref="A51:A52"/>
    <mergeCell ref="A61:A62"/>
    <mergeCell ref="A64:A66"/>
    <mergeCell ref="A69:A70"/>
    <mergeCell ref="A71:A72"/>
    <mergeCell ref="A73:A74"/>
    <mergeCell ref="A75:A77"/>
    <mergeCell ref="A78:A79"/>
    <mergeCell ref="A81:A83"/>
    <mergeCell ref="A87:A88"/>
    <mergeCell ref="B3:B4"/>
    <mergeCell ref="B6:B7"/>
    <mergeCell ref="B19:B20"/>
    <mergeCell ref="B27:B28"/>
    <mergeCell ref="B39:B41"/>
    <mergeCell ref="B45:B46"/>
    <mergeCell ref="B51:B52"/>
    <mergeCell ref="B61:B62"/>
    <mergeCell ref="B64:B66"/>
    <mergeCell ref="B69:B70"/>
    <mergeCell ref="B71:B72"/>
    <mergeCell ref="B73:B74"/>
    <mergeCell ref="B75:B77"/>
    <mergeCell ref="B78:B79"/>
    <mergeCell ref="B81:B83"/>
    <mergeCell ref="B87:B88"/>
  </mergeCells>
  <pageMargins left="0.554861111111111" right="0.554861111111111" top="0.60625" bottom="0.60625" header="0.5" footer="0.393055555555556"/>
  <pageSetup paperSize="9" orientation="landscape" horizontalDpi="60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I2" sqref="I$1:I$1048576"/>
    </sheetView>
  </sheetViews>
  <sheetFormatPr defaultColWidth="9" defaultRowHeight="13.5"/>
  <cols>
    <col min="1" max="1" width="4.5" style="1" customWidth="1"/>
    <col min="2" max="2" width="9.25" style="1" customWidth="1"/>
    <col min="3" max="3" width="9.125" style="1" customWidth="1"/>
    <col min="4" max="4" width="10.75" style="1" customWidth="1"/>
    <col min="5" max="5" width="8.875" style="1" customWidth="1"/>
    <col min="6" max="6" width="7.625" style="1" customWidth="1"/>
    <col min="7" max="7" width="12.875" style="1" customWidth="1"/>
    <col min="8" max="8" width="9" style="1" customWidth="1"/>
    <col min="9" max="9" width="8.625" style="1" customWidth="1"/>
    <col min="10" max="16384" width="9" style="1"/>
  </cols>
  <sheetData>
    <row r="1" s="1" customFormat="1" ht="40" customHeight="1" spans="1:9">
      <c r="A1" s="2" t="s">
        <v>421</v>
      </c>
      <c r="B1" s="2"/>
      <c r="C1" s="2"/>
      <c r="D1" s="2"/>
      <c r="E1" s="2"/>
      <c r="F1" s="2"/>
      <c r="G1" s="2"/>
      <c r="H1" s="2"/>
      <c r="I1" s="2"/>
    </row>
    <row r="2" s="1" customFormat="1" ht="37" customHeight="1" spans="1:9">
      <c r="A2" s="3" t="s">
        <v>2</v>
      </c>
      <c r="B2" s="3" t="s">
        <v>422</v>
      </c>
      <c r="C2" s="3" t="s">
        <v>423</v>
      </c>
      <c r="D2" s="3" t="s">
        <v>27</v>
      </c>
      <c r="E2" s="3" t="s">
        <v>28</v>
      </c>
      <c r="F2" s="3" t="s">
        <v>29</v>
      </c>
      <c r="G2" s="3" t="s">
        <v>424</v>
      </c>
      <c r="H2" s="3" t="s">
        <v>425</v>
      </c>
      <c r="I2" s="3" t="s">
        <v>149</v>
      </c>
    </row>
    <row r="3" s="1" customFormat="1" ht="31" customHeight="1" spans="1:9">
      <c r="A3" s="3">
        <v>1</v>
      </c>
      <c r="B3" s="3" t="s">
        <v>14</v>
      </c>
      <c r="C3" s="4" t="s">
        <v>426</v>
      </c>
      <c r="D3" s="5" t="s">
        <v>34</v>
      </c>
      <c r="E3" s="4">
        <v>1</v>
      </c>
      <c r="F3" s="3">
        <v>445</v>
      </c>
      <c r="G3" s="3">
        <v>15</v>
      </c>
      <c r="H3" s="3">
        <f t="shared" ref="H3:H8" si="0">SUM(F3:G3)</f>
        <v>460</v>
      </c>
      <c r="I3" s="13"/>
    </row>
    <row r="4" s="1" customFormat="1" ht="31" customHeight="1" spans="1:9">
      <c r="A4" s="3">
        <v>2</v>
      </c>
      <c r="B4" s="3" t="s">
        <v>14</v>
      </c>
      <c r="C4" s="6" t="s">
        <v>427</v>
      </c>
      <c r="D4" s="5" t="s">
        <v>34</v>
      </c>
      <c r="E4" s="6">
        <v>1</v>
      </c>
      <c r="F4" s="3">
        <v>445</v>
      </c>
      <c r="G4" s="3">
        <v>15</v>
      </c>
      <c r="H4" s="3">
        <f t="shared" si="0"/>
        <v>460</v>
      </c>
      <c r="I4" s="14"/>
    </row>
    <row r="5" s="1" customFormat="1" ht="31" customHeight="1" spans="1:9">
      <c r="A5" s="3">
        <v>3</v>
      </c>
      <c r="B5" s="7" t="s">
        <v>14</v>
      </c>
      <c r="C5" s="4" t="s">
        <v>428</v>
      </c>
      <c r="D5" s="4" t="s">
        <v>34</v>
      </c>
      <c r="E5" s="4">
        <v>1</v>
      </c>
      <c r="F5" s="3">
        <v>450</v>
      </c>
      <c r="G5" s="3">
        <v>24</v>
      </c>
      <c r="H5" s="3">
        <f t="shared" si="0"/>
        <v>474</v>
      </c>
      <c r="I5" s="13"/>
    </row>
    <row r="6" s="1" customFormat="1" ht="31" customHeight="1" spans="1:9">
      <c r="A6" s="3">
        <v>4</v>
      </c>
      <c r="B6" s="7" t="s">
        <v>14</v>
      </c>
      <c r="C6" s="3" t="s">
        <v>429</v>
      </c>
      <c r="D6" s="4" t="s">
        <v>34</v>
      </c>
      <c r="E6" s="3">
        <v>2</v>
      </c>
      <c r="F6" s="3">
        <v>450</v>
      </c>
      <c r="G6" s="3">
        <v>30</v>
      </c>
      <c r="H6" s="3">
        <f t="shared" si="0"/>
        <v>480</v>
      </c>
      <c r="I6" s="13"/>
    </row>
    <row r="7" s="1" customFormat="1" ht="31" customHeight="1" spans="1:9">
      <c r="A7" s="3"/>
      <c r="B7" s="8"/>
      <c r="C7" s="4" t="s">
        <v>430</v>
      </c>
      <c r="D7" s="4" t="s">
        <v>332</v>
      </c>
      <c r="E7" s="4"/>
      <c r="F7" s="3">
        <v>450</v>
      </c>
      <c r="G7" s="3">
        <v>30</v>
      </c>
      <c r="H7" s="3">
        <f t="shared" si="0"/>
        <v>480</v>
      </c>
      <c r="I7" s="13"/>
    </row>
    <row r="8" s="1" customFormat="1" ht="31" customHeight="1" spans="1:9">
      <c r="A8" s="3">
        <v>5</v>
      </c>
      <c r="B8" s="3" t="s">
        <v>14</v>
      </c>
      <c r="C8" s="4" t="s">
        <v>198</v>
      </c>
      <c r="D8" s="4" t="s">
        <v>34</v>
      </c>
      <c r="E8" s="4">
        <v>1</v>
      </c>
      <c r="F8" s="3">
        <v>445</v>
      </c>
      <c r="G8" s="3">
        <v>9</v>
      </c>
      <c r="H8" s="3">
        <f t="shared" si="0"/>
        <v>454</v>
      </c>
      <c r="I8" s="13"/>
    </row>
    <row r="9" s="1" customFormat="1" ht="31" customHeight="1" spans="1:9">
      <c r="A9" s="9"/>
      <c r="B9" s="10" t="s">
        <v>15</v>
      </c>
      <c r="C9" s="11"/>
      <c r="D9" s="12"/>
      <c r="E9" s="4">
        <f t="shared" ref="E9:H9" si="1">SUM(E3:E8)</f>
        <v>6</v>
      </c>
      <c r="F9" s="3">
        <f t="shared" si="1"/>
        <v>2685</v>
      </c>
      <c r="G9" s="3">
        <f>+SUM(G3:G8)</f>
        <v>123</v>
      </c>
      <c r="H9" s="3">
        <f t="shared" si="1"/>
        <v>2808</v>
      </c>
      <c r="I9" s="13"/>
    </row>
  </sheetData>
  <mergeCells count="3">
    <mergeCell ref="A1:I1"/>
    <mergeCell ref="B9:D9"/>
    <mergeCell ref="B6:B7"/>
  </mergeCells>
  <conditionalFormatting sqref="C2:C8">
    <cfRule type="expression" dxfId="1" priority="1" stopIfTrue="1">
      <formula>AND(COUNTIF($C$2:$C$65529,C2)&gt;1,NOT(ISBLANK(C2)))</formula>
    </cfRule>
  </conditionalFormatting>
  <pageMargins left="0.751388888888889" right="0.751388888888889" top="1" bottom="0.802777777777778" header="0.5" footer="0.89305555555555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J 1 5 "   r g b C l r = " 5 9 C A 2 8 " / > < c o m m e n t   s : r e f = " J 1 6 "   r g b C l r = " 5 9 C A 2 8 " / > < c o m m e n t   s : r e f = " C 2 5 "   r g b C l r = " 5 9 C A 2 8 " / > < c o m m e n t   s : r e f = " J 2 9 "   r g b C l r = " 5 9 C A 2 8 " / > < c o m m e n t   s : r e f = " J 3 7 "   r g b C l r = " 5 9 C A 2 8 " / > < c o m m e n t   s : r e f = " J 4 5 "   r g b C l r = " 5 9 C A 2 8 " / > < c o m m e n t   s : r e f = " J 4 8 "   r g b C l r = " 5 9 C A 2 8 " / > < c o m m e n t   s : r e f = " J 5 4 "   r g b C l r = " 5 9 C A 2 8 " / > < c o m m e n t   s : r e f = " C 6 2 "   r g b C l r = " 5 9 C A 2 8 " / > < c o m m e n t   s : r e f = " J 6 7 "   r g b C l r = " 5 9 C A 2 8 " / > < c o m m e n t   s : r e f = " J 6 8 "   r g b C l r = " 5 9 C A 2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河坝镇</vt:lpstr>
      <vt:lpstr>北洲子镇</vt:lpstr>
      <vt:lpstr>金盆镇</vt:lpstr>
      <vt:lpstr>千山红镇</vt:lpstr>
      <vt:lpstr>南湾湖镇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E浏阳河</cp:lastModifiedBy>
  <dcterms:created xsi:type="dcterms:W3CDTF">2021-10-09T08:29:00Z</dcterms:created>
  <dcterms:modified xsi:type="dcterms:W3CDTF">2024-04-18T08:56:48Z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F4AD2733B12C4C96930BC99B508E1A4E</vt:lpwstr>
  </property>
  <property fmtid="{D5CDD505-2E9C-101B-9397-08002B2CF9AE}" pid="3" name="KSOProductBuildVer">
    <vt:lpwstr>2052-12.1.0.16729</vt:lpwstr>
  </property>
</Properties>
</file>